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04\Files_UD_Wlochy$\Home_branches\WBK\Sprawozdania finansowe UD Włochy\BILANS 2023\"/>
    </mc:Choice>
  </mc:AlternateContent>
  <xr:revisionPtr revIDLastSave="0" documentId="13_ncr:1_{5560DBFC-61DF-4811-B134-58AA3F567849}" xr6:coauthVersionLast="47" xr6:coauthVersionMax="47" xr10:uidLastSave="{00000000-0000-0000-0000-000000000000}"/>
  <bookViews>
    <workbookView xWindow="-120" yWindow="-120" windowWidth="29040" windowHeight="15840" tabRatio="599" firstSheet="1" activeTab="4" xr2:uid="{00000000-000D-0000-FFFF-FFFF00000000}"/>
  </bookViews>
  <sheets>
    <sheet name="BExRepositorySheet" sheetId="2" state="veryHidden" r:id="rId1"/>
    <sheet name="Bilans 2023" sheetId="73" r:id="rId2"/>
    <sheet name="Rachunek zysków i strat 2023" sheetId="72" r:id="rId3"/>
    <sheet name="Zestaw. zmian w funduszu 2023" sheetId="71" r:id="rId4"/>
    <sheet name="Załącznik 21 Noty" sheetId="67" r:id="rId5"/>
  </sheet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7" i="67" l="1"/>
  <c r="E620" i="67"/>
  <c r="F13" i="73"/>
  <c r="E13" i="73"/>
  <c r="F15" i="73"/>
  <c r="J39" i="71"/>
  <c r="C33" i="67"/>
  <c r="B33" i="67"/>
  <c r="E15" i="73" l="1"/>
  <c r="B16" i="73"/>
  <c r="B15" i="73" s="1"/>
  <c r="B13" i="73" s="1"/>
  <c r="C16" i="73"/>
  <c r="C15" i="73" s="1"/>
  <c r="C13" i="73" s="1"/>
  <c r="E25" i="73"/>
  <c r="F25" i="73"/>
  <c r="C26" i="73"/>
  <c r="B33" i="73"/>
  <c r="C33" i="73"/>
  <c r="E37" i="73"/>
  <c r="F37" i="73"/>
  <c r="B38" i="73"/>
  <c r="C38" i="73"/>
  <c r="B44" i="73"/>
  <c r="C44" i="73"/>
  <c r="I16" i="72"/>
  <c r="J16" i="72"/>
  <c r="J36" i="72" s="1"/>
  <c r="K16" i="72"/>
  <c r="I24" i="72"/>
  <c r="J24" i="72"/>
  <c r="K24" i="72"/>
  <c r="I37" i="72"/>
  <c r="K37" i="72"/>
  <c r="I41" i="72"/>
  <c r="K41" i="72"/>
  <c r="I45" i="72"/>
  <c r="K45" i="72"/>
  <c r="I49" i="72"/>
  <c r="K49" i="72"/>
  <c r="I53" i="72"/>
  <c r="K53" i="72"/>
  <c r="I16" i="71"/>
  <c r="K16" i="71"/>
  <c r="I27" i="71"/>
  <c r="I39" i="71" s="1"/>
  <c r="K27" i="71"/>
  <c r="I40" i="71"/>
  <c r="K40" i="71"/>
  <c r="C15" i="67"/>
  <c r="G200" i="67"/>
  <c r="D641" i="67"/>
  <c r="F23" i="73" l="1"/>
  <c r="F53" i="73" s="1"/>
  <c r="E23" i="73"/>
  <c r="E53" i="73" s="1"/>
  <c r="C32" i="73"/>
  <c r="C53" i="73"/>
  <c r="B32" i="73"/>
  <c r="B53" i="73" s="1"/>
  <c r="K36" i="72"/>
  <c r="K44" i="72" s="1"/>
  <c r="K52" i="72" s="1"/>
  <c r="K56" i="72" s="1"/>
  <c r="K60" i="72" s="1"/>
  <c r="I36" i="72"/>
  <c r="I44" i="72"/>
  <c r="I52" i="72" s="1"/>
  <c r="I56" i="72" s="1"/>
  <c r="I60" i="72" s="1"/>
  <c r="K39" i="71"/>
  <c r="K46" i="71" s="1"/>
  <c r="I46" i="71"/>
  <c r="C411" i="67"/>
  <c r="D411" i="67"/>
  <c r="E411" i="67"/>
  <c r="F411" i="67"/>
  <c r="G411" i="67"/>
  <c r="H411" i="67"/>
  <c r="B411" i="67"/>
  <c r="C410" i="67"/>
  <c r="D410" i="67"/>
  <c r="E410" i="67"/>
  <c r="F410" i="67"/>
  <c r="G410" i="67"/>
  <c r="H410" i="67"/>
  <c r="B410" i="67"/>
  <c r="I409" i="67"/>
  <c r="I408" i="67"/>
  <c r="I407" i="67"/>
  <c r="D95" i="67"/>
  <c r="C95" i="67"/>
  <c r="B95" i="67"/>
  <c r="I402" i="67"/>
  <c r="I403" i="67"/>
  <c r="I404" i="67"/>
  <c r="I405" i="67"/>
  <c r="I399" i="67"/>
  <c r="I400" i="67"/>
  <c r="I398" i="67"/>
  <c r="I396" i="67"/>
  <c r="H401" i="67"/>
  <c r="G401" i="67"/>
  <c r="F401" i="67"/>
  <c r="H397" i="67"/>
  <c r="G397" i="67"/>
  <c r="F397" i="67"/>
  <c r="E401" i="67"/>
  <c r="E397" i="67"/>
  <c r="E92" i="67"/>
  <c r="E91" i="67"/>
  <c r="F606" i="67"/>
  <c r="E606" i="67"/>
  <c r="F586" i="67"/>
  <c r="E586" i="67"/>
  <c r="D285" i="67"/>
  <c r="C285" i="67"/>
  <c r="E266" i="67"/>
  <c r="E269" i="67" s="1"/>
  <c r="D266" i="67"/>
  <c r="D269" i="67" s="1"/>
  <c r="C266" i="67"/>
  <c r="C269" i="67" s="1"/>
  <c r="B266" i="67"/>
  <c r="B269" i="67" s="1"/>
  <c r="C258" i="67"/>
  <c r="C261" i="67" s="1"/>
  <c r="D258" i="67"/>
  <c r="D261" i="67" s="1"/>
  <c r="E258" i="67"/>
  <c r="E261" i="67" s="1"/>
  <c r="B258" i="67"/>
  <c r="B261" i="67" s="1"/>
  <c r="D224" i="67"/>
  <c r="C224" i="67"/>
  <c r="D129" i="67"/>
  <c r="C129" i="67"/>
  <c r="I30" i="67"/>
  <c r="I20" i="67"/>
  <c r="I32" i="67"/>
  <c r="I31" i="67"/>
  <c r="I27" i="67"/>
  <c r="I26" i="67"/>
  <c r="I24" i="67"/>
  <c r="I23" i="67"/>
  <c r="I22" i="67"/>
  <c r="I17" i="67"/>
  <c r="I16" i="67"/>
  <c r="I13" i="67"/>
  <c r="I14" i="67"/>
  <c r="I12" i="67"/>
  <c r="I10" i="67"/>
  <c r="F116" i="67"/>
  <c r="G116" i="67"/>
  <c r="H116" i="67"/>
  <c r="I116" i="67"/>
  <c r="C472" i="67"/>
  <c r="B472" i="67"/>
  <c r="C467" i="67"/>
  <c r="B467" i="67"/>
  <c r="C461" i="67"/>
  <c r="B461" i="67"/>
  <c r="C456" i="67"/>
  <c r="B456" i="67"/>
  <c r="B455" i="67" s="1"/>
  <c r="F641" i="67"/>
  <c r="F647" i="67" s="1"/>
  <c r="D647" i="67"/>
  <c r="C641" i="67"/>
  <c r="C647" i="67" s="1"/>
  <c r="F623" i="67"/>
  <c r="E623" i="67"/>
  <c r="F620" i="67"/>
  <c r="F603" i="67"/>
  <c r="E603" i="67"/>
  <c r="F590" i="67"/>
  <c r="E590" i="67"/>
  <c r="F566" i="67"/>
  <c r="E566" i="67"/>
  <c r="F561" i="67"/>
  <c r="E561" i="67"/>
  <c r="D555" i="67"/>
  <c r="C555" i="67"/>
  <c r="F524" i="67"/>
  <c r="E524" i="67"/>
  <c r="F521" i="67"/>
  <c r="E521" i="67"/>
  <c r="F518" i="67"/>
  <c r="E518" i="67"/>
  <c r="F510" i="67"/>
  <c r="F496" i="67"/>
  <c r="E496" i="67"/>
  <c r="C421" i="67"/>
  <c r="C430" i="67" s="1"/>
  <c r="D421" i="67"/>
  <c r="D430" i="67" s="1"/>
  <c r="D401" i="67"/>
  <c r="C401" i="67"/>
  <c r="B401" i="67"/>
  <c r="D397" i="67"/>
  <c r="C397" i="67"/>
  <c r="B397" i="67"/>
  <c r="E116" i="67"/>
  <c r="D116" i="67"/>
  <c r="C116" i="67"/>
  <c r="B116" i="67"/>
  <c r="D377" i="67"/>
  <c r="C377" i="67"/>
  <c r="C244" i="67"/>
  <c r="D244" i="67"/>
  <c r="C228" i="67"/>
  <c r="D228" i="67"/>
  <c r="C232" i="67"/>
  <c r="D232" i="67"/>
  <c r="C67" i="67"/>
  <c r="C65" i="67"/>
  <c r="C57" i="67"/>
  <c r="C54" i="67"/>
  <c r="C48" i="67"/>
  <c r="C45" i="67"/>
  <c r="C357" i="67"/>
  <c r="D357" i="67"/>
  <c r="C365" i="67"/>
  <c r="D365" i="67"/>
  <c r="C327" i="67"/>
  <c r="D327" i="67"/>
  <c r="C338" i="67"/>
  <c r="D338" i="67"/>
  <c r="D297" i="67"/>
  <c r="D318" i="67" s="1"/>
  <c r="C297" i="67"/>
  <c r="C318" i="67" s="1"/>
  <c r="G217" i="67"/>
  <c r="G216" i="67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199" i="67"/>
  <c r="G198" i="67"/>
  <c r="F197" i="67"/>
  <c r="F218" i="67" s="1"/>
  <c r="E197" i="67"/>
  <c r="E218" i="67" s="1"/>
  <c r="D197" i="67"/>
  <c r="D218" i="67" s="1"/>
  <c r="C197" i="67"/>
  <c r="C218" i="67" s="1"/>
  <c r="G196" i="67"/>
  <c r="G195" i="67"/>
  <c r="G194" i="67"/>
  <c r="G193" i="67"/>
  <c r="G192" i="67"/>
  <c r="G191" i="67"/>
  <c r="G190" i="67"/>
  <c r="G189" i="67"/>
  <c r="G188" i="67"/>
  <c r="H180" i="67"/>
  <c r="G180" i="67"/>
  <c r="F180" i="67"/>
  <c r="E180" i="67"/>
  <c r="I179" i="67"/>
  <c r="I178" i="67"/>
  <c r="I177" i="67"/>
  <c r="I176" i="67"/>
  <c r="I175" i="67"/>
  <c r="G168" i="67"/>
  <c r="F168" i="67"/>
  <c r="E168" i="67"/>
  <c r="G161" i="67"/>
  <c r="F161" i="67"/>
  <c r="E161" i="67"/>
  <c r="D93" i="67"/>
  <c r="C93" i="67"/>
  <c r="B93" i="67"/>
  <c r="E90" i="67"/>
  <c r="E87" i="67"/>
  <c r="E86" i="67"/>
  <c r="E85" i="67"/>
  <c r="D84" i="67"/>
  <c r="C84" i="67"/>
  <c r="B84" i="67"/>
  <c r="E83" i="67"/>
  <c r="E82" i="67"/>
  <c r="D81" i="67"/>
  <c r="C81" i="67"/>
  <c r="B81" i="67"/>
  <c r="E80" i="67"/>
  <c r="E95" i="67"/>
  <c r="H35" i="67"/>
  <c r="G35" i="67"/>
  <c r="F35" i="67"/>
  <c r="E35" i="67"/>
  <c r="D35" i="67"/>
  <c r="C35" i="67"/>
  <c r="B35" i="67"/>
  <c r="H33" i="67"/>
  <c r="G33" i="67"/>
  <c r="F33" i="67"/>
  <c r="E33" i="67"/>
  <c r="D33" i="67"/>
  <c r="H25" i="67"/>
  <c r="G25" i="67"/>
  <c r="F25" i="67"/>
  <c r="E25" i="67"/>
  <c r="D25" i="67"/>
  <c r="C25" i="67"/>
  <c r="B25" i="67"/>
  <c r="H21" i="67"/>
  <c r="G21" i="67"/>
  <c r="F21" i="67"/>
  <c r="F28" i="67" s="1"/>
  <c r="E21" i="67"/>
  <c r="D21" i="67"/>
  <c r="C21" i="67"/>
  <c r="B21" i="67"/>
  <c r="B28" i="67" s="1"/>
  <c r="H15" i="67"/>
  <c r="G15" i="67"/>
  <c r="F15" i="67"/>
  <c r="E15" i="67"/>
  <c r="E18" i="67" s="1"/>
  <c r="D15" i="67"/>
  <c r="B15" i="67"/>
  <c r="H11" i="67"/>
  <c r="G11" i="67"/>
  <c r="F11" i="67"/>
  <c r="E11" i="67"/>
  <c r="D11" i="67"/>
  <c r="C11" i="67"/>
  <c r="B11" i="67"/>
  <c r="I401" i="67"/>
  <c r="H28" i="67"/>
  <c r="C370" i="67" l="1"/>
  <c r="C51" i="67"/>
  <c r="E93" i="67"/>
  <c r="C455" i="67"/>
  <c r="E406" i="67"/>
  <c r="E412" i="67" s="1"/>
  <c r="G406" i="67"/>
  <c r="G412" i="67" s="1"/>
  <c r="D236" i="67"/>
  <c r="C236" i="67"/>
  <c r="I15" i="67"/>
  <c r="E584" i="67"/>
  <c r="E596" i="67" s="1"/>
  <c r="C349" i="67"/>
  <c r="D349" i="67"/>
  <c r="H18" i="67"/>
  <c r="H36" i="67" s="1"/>
  <c r="F18" i="67"/>
  <c r="F36" i="67" s="1"/>
  <c r="G197" i="67"/>
  <c r="G218" i="67" s="1"/>
  <c r="H406" i="67"/>
  <c r="H412" i="67" s="1"/>
  <c r="E614" i="67"/>
  <c r="C88" i="67"/>
  <c r="C96" i="67" s="1"/>
  <c r="B18" i="67"/>
  <c r="B36" i="67" s="1"/>
  <c r="D370" i="67"/>
  <c r="C406" i="67"/>
  <c r="C412" i="67" s="1"/>
  <c r="E577" i="67"/>
  <c r="F577" i="67"/>
  <c r="F630" i="67"/>
  <c r="E630" i="67"/>
  <c r="F614" i="67"/>
  <c r="F584" i="67"/>
  <c r="F596" i="67" s="1"/>
  <c r="F509" i="67"/>
  <c r="F539" i="67" s="1"/>
  <c r="E509" i="67"/>
  <c r="E539" i="67" s="1"/>
  <c r="C466" i="67"/>
  <c r="B466" i="67"/>
  <c r="F406" i="67"/>
  <c r="F412" i="67" s="1"/>
  <c r="D406" i="67"/>
  <c r="D412" i="67" s="1"/>
  <c r="I410" i="67"/>
  <c r="B406" i="67"/>
  <c r="B412" i="67" s="1"/>
  <c r="I397" i="67"/>
  <c r="I406" i="67" s="1"/>
  <c r="I411" i="67"/>
  <c r="I180" i="67"/>
  <c r="D88" i="67"/>
  <c r="D96" i="67" s="1"/>
  <c r="E84" i="67"/>
  <c r="B88" i="67"/>
  <c r="B96" i="67" s="1"/>
  <c r="E81" i="67"/>
  <c r="C60" i="67"/>
  <c r="I33" i="67"/>
  <c r="E28" i="67"/>
  <c r="E36" i="67" s="1"/>
  <c r="C28" i="67"/>
  <c r="G28" i="67"/>
  <c r="I25" i="67"/>
  <c r="D28" i="67"/>
  <c r="I21" i="67"/>
  <c r="C18" i="67"/>
  <c r="G18" i="67"/>
  <c r="I11" i="67"/>
  <c r="D18" i="67"/>
  <c r="I35" i="67"/>
  <c r="C68" i="67" l="1"/>
  <c r="I28" i="67"/>
  <c r="I18" i="67"/>
  <c r="I412" i="67"/>
  <c r="G36" i="67"/>
  <c r="E88" i="67"/>
  <c r="E96" i="67" s="1"/>
  <c r="C36" i="67"/>
  <c r="D36" i="67"/>
  <c r="I36" i="67" l="1"/>
</calcChain>
</file>

<file path=xl/sharedStrings.xml><?xml version="1.0" encoding="utf-8"?>
<sst xmlns="http://schemas.openxmlformats.org/spreadsheetml/2006/main" count="912" uniqueCount="631">
  <si>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</si>
  <si>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</si>
  <si>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</si>
  <si>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</si>
  <si>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</si>
  <si>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</si>
  <si>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</si>
  <si>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</si>
  <si>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</si>
  <si>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</si>
  <si>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</si>
  <si>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</si>
  <si>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</si>
  <si>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</si>
  <si>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</si>
  <si>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</si>
  <si>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</si>
  <si>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</si>
  <si>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</si>
  <si>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</si>
  <si>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</si>
  <si>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</si>
  <si>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</si>
  <si>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z tyt. zwrotu nieruchomości</t>
  </si>
  <si>
    <t>Grunty</t>
  </si>
  <si>
    <t>Treść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</si>
  <si>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</si>
  <si>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</si>
  <si>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</si>
  <si>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</si>
  <si>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</si>
  <si>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</si>
  <si>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</si>
  <si>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</si>
  <si>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</si>
  <si>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</si>
  <si>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</si>
  <si>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</si>
  <si>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</si>
  <si>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</si>
  <si>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</si>
  <si>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</si>
  <si>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Amortyzacja okresu</t>
  </si>
  <si>
    <t xml:space="preserve"> </t>
  </si>
  <si>
    <t>Wartość netto</t>
  </si>
  <si>
    <t xml:space="preserve">w tym: </t>
  </si>
  <si>
    <t>skapitalizowane odsetki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</si>
  <si>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</si>
  <si>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</si>
  <si>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</si>
  <si>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</si>
  <si>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</si>
  <si>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</si>
  <si>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</si>
  <si>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</si>
  <si>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</si>
  <si>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</si>
  <si>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</si>
  <si>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</si>
  <si>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</si>
  <si>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</si>
  <si>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</si>
  <si>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</si>
  <si>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</si>
  <si>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</si>
  <si>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</si>
  <si>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</si>
  <si>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</si>
  <si>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</si>
  <si>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</si>
  <si>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</si>
  <si>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</si>
  <si>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</si>
  <si>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</si>
  <si>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</si>
  <si>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</si>
  <si>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</si>
  <si>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</si>
  <si>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</si>
  <si>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</si>
  <si>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</si>
  <si>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</si>
  <si>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Pozostałe koszty operacyjne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</si>
  <si>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</si>
  <si>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</si>
  <si>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</si>
  <si>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</si>
  <si>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</si>
  <si>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</si>
  <si>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</si>
  <si>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</si>
  <si>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</si>
  <si>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</si>
  <si>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</si>
  <si>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</si>
  <si>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zysk na sprzedaży udziałów i akcji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</si>
  <si>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</si>
  <si>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</si>
  <si>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</si>
  <si>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</si>
  <si>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</si>
  <si>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</si>
  <si>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</si>
  <si>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</si>
  <si>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RAZEM</t>
  </si>
  <si>
    <t>Obroty roku bieżącego</t>
  </si>
  <si>
    <t>Dobra kultury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</si>
  <si>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</si>
  <si>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</si>
  <si>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</si>
  <si>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</si>
  <si>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</si>
  <si>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</si>
  <si>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</si>
  <si>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</si>
  <si>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</si>
  <si>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</si>
  <si>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</si>
  <si>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</si>
  <si>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</si>
  <si>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</si>
  <si>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</si>
  <si>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</si>
  <si>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</si>
  <si>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Nazwa jednostki</t>
  </si>
  <si>
    <t>5.</t>
  </si>
  <si>
    <t>Rzeczowy majątek trwały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</si>
  <si>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</si>
  <si>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</si>
  <si>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</si>
  <si>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</si>
  <si>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</si>
  <si>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>w tym:</t>
  </si>
  <si>
    <t>6.</t>
  </si>
  <si>
    <t>7.</t>
  </si>
  <si>
    <t>Razem:</t>
  </si>
  <si>
    <t>Należności z tytułu dostaw i usług</t>
  </si>
  <si>
    <t>Należności od budżetów</t>
  </si>
  <si>
    <t>dochody budżetowe</t>
  </si>
  <si>
    <t>Wartości niematerialne i prawne</t>
  </si>
  <si>
    <t>Urządzenia techniczne i maszyny</t>
  </si>
  <si>
    <t>Środki transportu</t>
  </si>
  <si>
    <t>Inne środki trwałe</t>
  </si>
  <si>
    <t>Uwagi</t>
  </si>
  <si>
    <t>Inne krótkoterminowe aktywa finansowe</t>
  </si>
  <si>
    <t>Razem</t>
  </si>
  <si>
    <t>Należności długoterminowe</t>
  </si>
  <si>
    <t>Usługi obce</t>
  </si>
  <si>
    <t>Pozostałe przychody operacyjne</t>
  </si>
  <si>
    <t>Stan na początek roku</t>
  </si>
  <si>
    <t>Stan na koniec roku</t>
  </si>
  <si>
    <t>Tytuł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</si>
  <si>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</si>
  <si>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</si>
  <si>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</si>
  <si>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</si>
  <si>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</si>
  <si>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</si>
  <si>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</si>
  <si>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</si>
  <si>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</si>
  <si>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</si>
  <si>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</si>
  <si>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</si>
  <si>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</si>
  <si>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</si>
  <si>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</si>
  <si>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</si>
  <si>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</si>
  <si>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</si>
  <si>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</si>
  <si>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</si>
  <si>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</si>
  <si>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</si>
  <si>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</si>
  <si>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</si>
  <si>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</si>
  <si>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</si>
  <si>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</si>
  <si>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</si>
  <si>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</si>
  <si>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</si>
  <si>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</si>
  <si>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</si>
  <si>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</si>
  <si>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</si>
  <si>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</si>
  <si>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</si>
  <si>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</si>
  <si>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</si>
  <si>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</si>
  <si>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</si>
  <si>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</si>
  <si>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</si>
  <si>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</si>
  <si>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</si>
  <si>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</si>
  <si>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</si>
  <si>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</si>
  <si>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</si>
  <si>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</si>
  <si>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</si>
  <si>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</si>
  <si>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</si>
  <si>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</si>
  <si>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</si>
  <si>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</si>
  <si>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</si>
  <si>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</si>
  <si>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</si>
  <si>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</si>
  <si>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</si>
  <si>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</si>
  <si>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</si>
  <si>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</si>
  <si>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</si>
  <si>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</si>
  <si>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</si>
  <si>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</si>
  <si>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</si>
  <si>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</si>
  <si>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</si>
  <si>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</si>
  <si>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</si>
  <si>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</si>
  <si>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</si>
  <si>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</si>
  <si>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</si>
  <si>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</si>
  <si>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</si>
  <si>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</si>
  <si>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</si>
  <si>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WARTOŚCI NIEMATERIALNE I PRAWNE</t>
  </si>
  <si>
    <t>Umorzenie</t>
  </si>
  <si>
    <t>( środki trwałe wytworzone siłami własnymi )</t>
  </si>
  <si>
    <t>Wartości niematerialne i prawne ogółem</t>
  </si>
  <si>
    <t>Budynki, lokale i obiekty inżynierii lądowej i wodnej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</si>
  <si>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</si>
  <si>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</si>
  <si>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</si>
  <si>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</si>
  <si>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</si>
  <si>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</si>
  <si>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</si>
  <si>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</si>
  <si>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</si>
  <si>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</si>
  <si>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</si>
  <si>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</si>
  <si>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</si>
  <si>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</si>
  <si>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</si>
  <si>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</si>
  <si>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</si>
  <si>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</si>
  <si>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</si>
  <si>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</si>
  <si>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</si>
  <si>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</si>
  <si>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</si>
  <si>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</si>
  <si>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</si>
  <si>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</si>
  <si>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</si>
  <si>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</si>
  <si>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</si>
  <si>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</si>
  <si>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</si>
  <si>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</si>
  <si>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</si>
  <si>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</si>
  <si>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</si>
  <si>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</si>
  <si>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</si>
  <si>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</si>
  <si>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</si>
  <si>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</si>
  <si>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</si>
  <si>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</si>
  <si>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</si>
  <si>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</si>
  <si>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</si>
  <si>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</si>
  <si>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</si>
  <si>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</si>
  <si>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</si>
  <si>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</si>
  <si>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</si>
  <si>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</si>
  <si>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</si>
  <si>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</si>
  <si>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</si>
  <si>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</si>
  <si>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</si>
  <si>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</si>
  <si>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</si>
  <si>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</si>
  <si>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</si>
  <si>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</si>
  <si>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</si>
  <si>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</si>
  <si>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</si>
  <si>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</si>
  <si>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</si>
  <si>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</si>
  <si>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</si>
  <si>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</si>
  <si>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</si>
  <si>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</si>
  <si>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</si>
  <si>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</si>
  <si>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</si>
  <si>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</si>
  <si>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</si>
  <si>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</si>
  <si>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</si>
  <si>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</si>
  <si>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</si>
  <si>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</si>
  <si>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</si>
  <si>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</si>
  <si>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</si>
  <si>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</si>
  <si>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</si>
  <si>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</si>
  <si>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</si>
  <si>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</si>
  <si>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</si>
  <si>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</si>
  <si>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</si>
  <si>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</si>
  <si>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</si>
  <si>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</si>
  <si>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</si>
  <si>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</si>
  <si>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</si>
  <si>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</si>
  <si>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</si>
  <si>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</si>
  <si>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</si>
  <si>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</si>
  <si>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</si>
  <si>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</si>
  <si>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</si>
  <si>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</si>
  <si>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</si>
  <si>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</si>
  <si>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</si>
  <si>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</si>
  <si>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</si>
  <si>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</si>
  <si>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</si>
  <si>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</si>
  <si>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</si>
  <si>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</si>
  <si>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</si>
  <si>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</si>
  <si>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Załącznik nr 21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</si>
  <si>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</si>
  <si>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</si>
  <si>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</si>
  <si>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</si>
  <si>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</si>
  <si>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</si>
  <si>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</si>
  <si>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</si>
  <si>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</si>
  <si>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</si>
  <si>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</si>
  <si>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</si>
  <si>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</si>
  <si>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</si>
  <si>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rezerwy: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</si>
  <si>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</si>
  <si>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</si>
  <si>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</si>
  <si>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</si>
  <si>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</si>
  <si>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</si>
  <si>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</si>
  <si>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</si>
  <si>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</si>
  <si>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</si>
  <si>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</si>
  <si>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</si>
  <si>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</si>
  <si>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</si>
  <si>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r>
      <t>Należności długoterminowe</t>
    </r>
    <r>
      <rPr>
        <sz val="10"/>
        <rFont val="Calibri"/>
        <family val="2"/>
        <charset val="238"/>
      </rPr>
      <t>:</t>
    </r>
  </si>
  <si>
    <r>
      <t>Należności krótkoterminowe</t>
    </r>
    <r>
      <rPr>
        <sz val="10"/>
        <rFont val="Calibri"/>
        <family val="2"/>
        <charset val="238"/>
      </rPr>
      <t>:</t>
    </r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</si>
  <si>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</si>
  <si>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</si>
  <si>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</si>
  <si>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</si>
  <si>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</si>
  <si>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</si>
  <si>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</si>
  <si>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t>Wartość początkowa na początek roku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</si>
  <si>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</si>
  <si>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</si>
  <si>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</si>
  <si>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 xml:space="preserve"> w tym należności finansowe (pożyczki zagrożone)</t>
  </si>
  <si>
    <t>w tym należności finansowe (pożyczki zagrożone)</t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</si>
  <si>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</si>
  <si>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odszkod. z tytułu decyzji sprzedażowych lokali oraz z tytułu utraty wartości sprzedanych lokali, zapłaty za wykup lokalu użytkowego</t>
  </si>
  <si>
    <t xml:space="preserve">Inne 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</si>
  <si>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</si>
  <si>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</si>
  <si>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</si>
  <si>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</si>
  <si>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</si>
  <si>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</si>
  <si>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</si>
  <si>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</si>
  <si>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</si>
  <si>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</si>
  <si>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</si>
  <si>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</si>
  <si>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</si>
  <si>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właściwemu do spraw finansów publicznych wykazywanych w sprawozdaniu z wykonania planu dochodów budżetowych</t>
  </si>
  <si>
    <t xml:space="preserve">Miejskie Przedsiebiorstwo Wodociagów i Kanalizacji </t>
  </si>
  <si>
    <t>Miejskie Przedsiebiorstwo Realizacji Inwestycji Sp.zoo</t>
  </si>
  <si>
    <t>Miejskie Zakłady Autobusowe SP.z o.o</t>
  </si>
  <si>
    <t>Miejskie Przedsiebiorstwo Oczyszczania w m.st. Warszawie Spoółka  z o.o.</t>
  </si>
  <si>
    <t>nie wystąpiły</t>
  </si>
  <si>
    <t>wydatki-UKRAINA</t>
  </si>
  <si>
    <t>Tramwaje Warszawskie Spólka z o.o</t>
  </si>
  <si>
    <t>dodatkowa wypłata COVID dodatek gazowy</t>
  </si>
  <si>
    <t>dodatkowa wypłata COVID dodatek energet.</t>
  </si>
  <si>
    <t>przekazanie gruntu do SPZOZ</t>
  </si>
  <si>
    <t>zmiana zarządzenie nr 3222/2012 z póż.zm.</t>
  </si>
  <si>
    <t>zmniejszenie wartości środków trwałych</t>
  </si>
  <si>
    <t>CZĄSTKOWY BILANS JEDNOSTKOWY URZĘDU MIASTA STOŁECZNEGO WARSZAWY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</si>
  <si>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</si>
  <si>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</si>
  <si>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</si>
  <si>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</si>
  <si>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</si>
  <si>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</si>
  <si>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</si>
  <si>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zakładu budżetowego</t>
  </si>
  <si>
    <t>00-056 Warszawa</t>
  </si>
  <si>
    <t>Urząd Dzielnicy Włochy</t>
  </si>
  <si>
    <t>gospodarstwa pomocniczego</t>
  </si>
  <si>
    <t>ul. Kredytowa 3</t>
  </si>
  <si>
    <t>02-133 Warszawa</t>
  </si>
  <si>
    <t>jednostki budżetowej</t>
  </si>
  <si>
    <t>Al. Krakowska 257</t>
  </si>
  <si>
    <t>sporządzony</t>
  </si>
  <si>
    <t>sporządzone na dzień 31 grudnia 2022 r.</t>
  </si>
  <si>
    <t>Numer identyfikacyjny REGON</t>
  </si>
  <si>
    <t>015259663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</si>
  <si>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</si>
  <si>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</si>
  <si>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</si>
  <si>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</si>
  <si>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</si>
  <si>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</si>
  <si>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</si>
  <si>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</si>
  <si>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</si>
  <si>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</si>
  <si>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</si>
  <si>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</si>
  <si>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</si>
  <si>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</si>
  <si>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</si>
  <si>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</si>
  <si>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</si>
  <si>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</si>
  <si>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</si>
  <si>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</si>
  <si>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</si>
  <si>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</si>
  <si>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</si>
  <si>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</si>
  <si>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</si>
  <si>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</si>
  <si>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</si>
  <si>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</si>
  <si>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</si>
  <si>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</si>
  <si>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</si>
  <si>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</si>
  <si>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</si>
  <si>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</si>
  <si>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</si>
  <si>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</si>
  <si>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</si>
  <si>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</si>
  <si>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</si>
  <si>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</si>
  <si>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</si>
  <si>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</si>
  <si>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</si>
  <si>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</si>
  <si>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</si>
  <si>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</si>
  <si>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</si>
  <si>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</si>
  <si>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</si>
  <si>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</si>
  <si>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</si>
  <si>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</si>
  <si>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</si>
  <si>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</si>
  <si>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</si>
  <si>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</si>
  <si>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</si>
  <si>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</si>
  <si>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</si>
  <si>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</si>
  <si>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</si>
  <si>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</si>
  <si>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</si>
  <si>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</si>
  <si>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</si>
  <si>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</si>
  <si>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</si>
  <si>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</si>
  <si>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</si>
  <si>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</si>
  <si>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</si>
  <si>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</si>
  <si>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</si>
  <si>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</si>
  <si>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 xml:space="preserve">Kierownik jednostki </t>
  </si>
  <si>
    <t xml:space="preserve">Główny Księgowy </t>
  </si>
  <si>
    <t>…………………………………….</t>
  </si>
  <si>
    <t>…………………………..</t>
  </si>
  <si>
    <t>………………………………………….</t>
  </si>
  <si>
    <t xml:space="preserve">1. </t>
  </si>
  <si>
    <t>Informacje uzupełniające istotne dla oceny rzetelności i przejrzystości sytuacji finansowej:</t>
  </si>
  <si>
    <t>IV. Fundusz (II+/-III)</t>
  </si>
  <si>
    <t>3. nadwyżka środków obrotowych</t>
  </si>
  <si>
    <t>2. strata netto (-)</t>
  </si>
  <si>
    <t>1. zysk netto (+)</t>
  </si>
  <si>
    <t>III. Wynik finansowy netto za rok bieżący</t>
  </si>
  <si>
    <t xml:space="preserve">II. Fundusz jednostki na koniec okresu (BZ) </t>
  </si>
  <si>
    <t>2.9. Inne zmniejszenia</t>
  </si>
  <si>
    <t>2.8. Aktywa przekazane w ramach centralnego zaopatrzenia</t>
  </si>
  <si>
    <t>2.7. Pasywa przejęte od zlikwidowanych lub połączonych jednostek</t>
  </si>
  <si>
    <t>2.6. Wartość sprzedanych i nieodpłatnie przekazanych środków trwałych i środków trwałych w budowie oraz wartości niematerialnych i prawnych</t>
  </si>
  <si>
    <t>2.5. Aktualizacja wyceny środków trwałych</t>
  </si>
  <si>
    <t>2.4. Dotacje i środki na inwestycje</t>
  </si>
  <si>
    <t>2.3. Rozliczenie wyniku finansowego i środków obrotowych za rok ubiegły</t>
  </si>
  <si>
    <t>2.2. Zrealizowane dochody budżetowe</t>
  </si>
  <si>
    <t>2.1. Strata za rok ubiegły</t>
  </si>
  <si>
    <t>2. Zmniejszenia funduszu jednostki (z tytułu)</t>
  </si>
  <si>
    <t>1.10. Inne zwiększenia</t>
  </si>
  <si>
    <t>1.9. Pozostałe odpisy z wyniku finansowego za rok bieżący</t>
  </si>
  <si>
    <t>1.8. Aktywa otrzymane w ramach centralnego zaopatrzenia</t>
  </si>
  <si>
    <t>1.7. Aktywa przejęte od zlikwidowanych lub połączonych jednostek</t>
  </si>
  <si>
    <t>1.6. Nieodpłatnie otrzymane środki trwałe iśrodki trwałe w budowie oraz wartości niematerialne i prawne</t>
  </si>
  <si>
    <t>1.5. Aktualizacja wyceny środków trwałych</t>
  </si>
  <si>
    <t>1.4. Środki na inwestycje</t>
  </si>
  <si>
    <t>1.3. Zrealizowane płatności ze środków europejskich</t>
  </si>
  <si>
    <t>1.2. Zrealizowane wydatki budżetowe</t>
  </si>
  <si>
    <t>1.1. Zysk bilansowy za rok ubiegły</t>
  </si>
  <si>
    <t>1. Zwiększenia funduszu (z tytułu)</t>
  </si>
  <si>
    <t>I. Fundusz jednostki na początek okresu (BO)</t>
  </si>
  <si>
    <t>Stan na koniec roku bieżącego</t>
  </si>
  <si>
    <t>Stan na koniec roku poprzedniego</t>
  </si>
  <si>
    <t>Wysłać bez pisma przewodniego</t>
  </si>
  <si>
    <t xml:space="preserve">w funduszu jednoski </t>
  </si>
  <si>
    <t xml:space="preserve">Zestawienie zmian </t>
  </si>
  <si>
    <t>Urząd Dzielnicy Włochy m.st. Warszawy</t>
  </si>
  <si>
    <t>Nazwa i adres jednostki sprawozdawczej</t>
  </si>
  <si>
    <t>………………………….....</t>
  </si>
  <si>
    <t>………………………………….</t>
  </si>
  <si>
    <t>Zysk (strata) netto (I-J-K)</t>
  </si>
  <si>
    <t>L.</t>
  </si>
  <si>
    <t>Pozostałe obowiązkowe zmniejszenia zysku (zwiększenia straty)</t>
  </si>
  <si>
    <t>K.</t>
  </si>
  <si>
    <t>Podatek dochodowy</t>
  </si>
  <si>
    <t>Zysk (strata) brutto</t>
  </si>
  <si>
    <t>Straty nadzwyczajne</t>
  </si>
  <si>
    <t>II.</t>
  </si>
  <si>
    <t>Zyski nadzwyczajne</t>
  </si>
  <si>
    <t>I.</t>
  </si>
  <si>
    <t>Wynik zdarzeń nadzwyczajnych (J.I.-J.II.)</t>
  </si>
  <si>
    <t>J.</t>
  </si>
  <si>
    <t>Zysk (strata) z działalności gospodarczej (F+G-H)</t>
  </si>
  <si>
    <t>Odsetki</t>
  </si>
  <si>
    <t>Koszty finansowe</t>
  </si>
  <si>
    <t xml:space="preserve">H. </t>
  </si>
  <si>
    <t>III.</t>
  </si>
  <si>
    <t>Przychody finansowe</t>
  </si>
  <si>
    <t>G.</t>
  </si>
  <si>
    <t>Zysk (strata) z działalności operacyjnej (C+D-E)</t>
  </si>
  <si>
    <t>F.</t>
  </si>
  <si>
    <t>Koszty inwestycji finansowanych ze środków własnych samorządowych zakładów budżetowych i dochodów jednostek budżetowych gromadzonych na wydzielonym rachunku</t>
  </si>
  <si>
    <t>E.</t>
  </si>
  <si>
    <t>pokrycie amortyzacji</t>
  </si>
  <si>
    <t>Inne przychody operacyjne</t>
  </si>
  <si>
    <t>Zysk ze zbycia niefinansowych aktywów trwałych</t>
  </si>
  <si>
    <t>D.</t>
  </si>
  <si>
    <t>Zysk (strata) z działalności podstawowej (A-B)</t>
  </si>
  <si>
    <t>C.</t>
  </si>
  <si>
    <t>Pozostałe obciążenia</t>
  </si>
  <si>
    <t>X.</t>
  </si>
  <si>
    <t>Inne świadczenia finansowane z budżetu</t>
  </si>
  <si>
    <t>IX.</t>
  </si>
  <si>
    <t>Wartość sprzedanych towarów i materiałów</t>
  </si>
  <si>
    <t>VIII.</t>
  </si>
  <si>
    <t>Pozostałe koszty rodzajowe</t>
  </si>
  <si>
    <t>VII.</t>
  </si>
  <si>
    <t>Ubezpieczenia społeczne i inne świadczenia dla pracowników</t>
  </si>
  <si>
    <t>VI.</t>
  </si>
  <si>
    <t>Wynagrodzenia</t>
  </si>
  <si>
    <t>V.</t>
  </si>
  <si>
    <t>Podatki i opłaty</t>
  </si>
  <si>
    <t>IV.</t>
  </si>
  <si>
    <t>Zużycie materiałów i energii</t>
  </si>
  <si>
    <t>Amortyzacja</t>
  </si>
  <si>
    <t>Koszty działalności operacyjnej</t>
  </si>
  <si>
    <t>B.</t>
  </si>
  <si>
    <t>Przychody z tytułu dochodów budżetowych</t>
  </si>
  <si>
    <t>Dotacje na finansowanie działalności podstawowej</t>
  </si>
  <si>
    <t>Przychody netto ze sprzedaży towarów i materiałów</t>
  </si>
  <si>
    <t>Koszt wytworzenia produktów na własne potrzeby jednostki</t>
  </si>
  <si>
    <t>Zmiana stanu produktów (zwiększenie - wartość dodatnia, zmniejszenie - wartość ujemna)</t>
  </si>
  <si>
    <t>w tym: dotacje zaliczane do przychodów (podmiotowe, przedmiotowe, na pierwsze wyposażenie w środki obrotowe)</t>
  </si>
  <si>
    <t>Przychody netto ze sprzedaży produktów</t>
  </si>
  <si>
    <t>Przychody netto z podstawowej działalności operacyjnej</t>
  </si>
  <si>
    <t>A.</t>
  </si>
  <si>
    <t>(wariant porównawczy)</t>
  </si>
  <si>
    <t xml:space="preserve">jednostki </t>
  </si>
  <si>
    <t>Rachunek zysków i strat</t>
  </si>
  <si>
    <t>sporządzone na dzień 31 grudnia 2023 r.</t>
  </si>
  <si>
    <t>sporządzony na dzień 31 grudnia 2023 r.</t>
  </si>
  <si>
    <t>na dzień 31 grudnia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</si>
</sst>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_ ;[Red]\-#,##0.00\ "/>
  </numFmts>
  <fonts count="68" x14ac:knownFonts="1">
    <font>
      <sz val="10"/>
      <name val="Arial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10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color indexed="12"/>
      <name val="Calibri"/>
      <family val="2"/>
      <charset val="238"/>
    </font>
    <font>
      <i/>
      <strike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8">
    <xf numFmtId="0" fontId="0" fillId="0" borderId="0"/>
    <xf numFmtId="0" fontId="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16" borderId="0" applyNumberFormat="0" applyBorder="0" applyAlignment="0" applyProtection="0"/>
    <xf numFmtId="0" fontId="3" fillId="25" borderId="0" applyNumberFormat="0" applyBorder="0" applyAlignment="0" applyProtection="0"/>
    <xf numFmtId="0" fontId="5" fillId="16" borderId="0" applyNumberFormat="0" applyBorder="0" applyAlignment="0" applyProtection="0"/>
    <xf numFmtId="0" fontId="6" fillId="28" borderId="1" applyNumberFormat="0" applyAlignment="0" applyProtection="0"/>
    <xf numFmtId="0" fontId="7" fillId="17" borderId="2" applyNumberFormat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10" fillId="33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5" borderId="1" applyNumberFormat="0" applyAlignment="0" applyProtection="0"/>
    <xf numFmtId="0" fontId="15" fillId="0" borderId="7" applyNumberFormat="0" applyFill="0" applyAlignment="0" applyProtection="0"/>
    <xf numFmtId="0" fontId="16" fillId="25" borderId="0" applyNumberFormat="0" applyBorder="0" applyAlignment="0" applyProtection="0"/>
    <xf numFmtId="0" fontId="20" fillId="0" borderId="0"/>
    <xf numFmtId="0" fontId="1" fillId="0" borderId="0"/>
    <xf numFmtId="0" fontId="8" fillId="0" borderId="0"/>
    <xf numFmtId="0" fontId="1" fillId="0" borderId="0"/>
    <xf numFmtId="0" fontId="8" fillId="24" borderId="8" applyNumberFormat="0" applyFont="0" applyAlignment="0" applyProtection="0"/>
    <xf numFmtId="0" fontId="17" fillId="28" borderId="3" applyNumberFormat="0" applyAlignment="0" applyProtection="0"/>
    <xf numFmtId="4" fontId="18" fillId="34" borderId="9" applyNumberFormat="0" applyProtection="0">
      <alignment vertical="center"/>
    </xf>
    <xf numFmtId="4" fontId="19" fillId="34" borderId="9" applyNumberFormat="0" applyProtection="0">
      <alignment vertical="center"/>
    </xf>
    <xf numFmtId="4" fontId="18" fillId="34" borderId="9" applyNumberFormat="0" applyProtection="0">
      <alignment horizontal="left" vertical="center" indent="1"/>
    </xf>
    <xf numFmtId="0" fontId="18" fillId="34" borderId="9" applyNumberFormat="0" applyProtection="0">
      <alignment horizontal="left" vertical="top" indent="1"/>
    </xf>
    <xf numFmtId="4" fontId="18" fillId="2" borderId="0" applyNumberFormat="0" applyProtection="0">
      <alignment horizontal="left" vertical="center" indent="1"/>
    </xf>
    <xf numFmtId="4" fontId="20" fillId="7" borderId="9" applyNumberFormat="0" applyProtection="0">
      <alignment horizontal="right" vertical="center"/>
    </xf>
    <xf numFmtId="4" fontId="20" fillId="3" borderId="9" applyNumberFormat="0" applyProtection="0">
      <alignment horizontal="right" vertical="center"/>
    </xf>
    <xf numFmtId="4" fontId="20" fillId="26" borderId="9" applyNumberFormat="0" applyProtection="0">
      <alignment horizontal="right" vertical="center"/>
    </xf>
    <xf numFmtId="4" fontId="20" fillId="27" borderId="9" applyNumberFormat="0" applyProtection="0">
      <alignment horizontal="right" vertical="center"/>
    </xf>
    <xf numFmtId="4" fontId="20" fillId="35" borderId="9" applyNumberFormat="0" applyProtection="0">
      <alignment horizontal="right" vertical="center"/>
    </xf>
    <xf numFmtId="4" fontId="20" fillId="36" borderId="9" applyNumberFormat="0" applyProtection="0">
      <alignment horizontal="right" vertical="center"/>
    </xf>
    <xf numFmtId="4" fontId="20" fillId="9" borderId="9" applyNumberFormat="0" applyProtection="0">
      <alignment horizontal="right" vertical="center"/>
    </xf>
    <xf numFmtId="4" fontId="20" fillId="29" borderId="9" applyNumberFormat="0" applyProtection="0">
      <alignment horizontal="right" vertical="center"/>
    </xf>
    <xf numFmtId="4" fontId="20" fillId="37" borderId="9" applyNumberFormat="0" applyProtection="0">
      <alignment horizontal="right" vertical="center"/>
    </xf>
    <xf numFmtId="4" fontId="18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0" fillId="2" borderId="9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2" borderId="0" applyNumberFormat="0" applyProtection="0">
      <alignment horizontal="left" vertical="center" indent="1"/>
    </xf>
    <xf numFmtId="0" fontId="8" fillId="8" borderId="9" applyNumberFormat="0" applyProtection="0">
      <alignment horizontal="left" vertical="center" indent="1"/>
    </xf>
    <xf numFmtId="0" fontId="8" fillId="8" borderId="9" applyNumberFormat="0" applyProtection="0">
      <alignment horizontal="left" vertical="top" indent="1"/>
    </xf>
    <xf numFmtId="0" fontId="8" fillId="2" borderId="9" applyNumberFormat="0" applyProtection="0">
      <alignment horizontal="left" vertical="center" indent="1"/>
    </xf>
    <xf numFmtId="0" fontId="8" fillId="2" borderId="9" applyNumberFormat="0" applyProtection="0">
      <alignment horizontal="left" vertical="top" indent="1"/>
    </xf>
    <xf numFmtId="0" fontId="8" fillId="6" borderId="9" applyNumberFormat="0" applyProtection="0">
      <alignment horizontal="left" vertical="center" indent="1"/>
    </xf>
    <xf numFmtId="0" fontId="8" fillId="6" borderId="9" applyNumberFormat="0" applyProtection="0">
      <alignment horizontal="left" vertical="top" indent="1"/>
    </xf>
    <xf numFmtId="0" fontId="8" fillId="39" borderId="9" applyNumberFormat="0" applyProtection="0">
      <alignment horizontal="left" vertical="center" indent="1"/>
    </xf>
    <xf numFmtId="0" fontId="8" fillId="39" borderId="9" applyNumberFormat="0" applyProtection="0">
      <alignment horizontal="left" vertical="top" indent="1"/>
    </xf>
    <xf numFmtId="0" fontId="8" fillId="5" borderId="11" applyNumberFormat="0">
      <protection locked="0"/>
    </xf>
    <xf numFmtId="4" fontId="20" fillId="4" borderId="9" applyNumberFormat="0" applyProtection="0">
      <alignment vertical="center"/>
    </xf>
    <xf numFmtId="4" fontId="23" fillId="4" borderId="9" applyNumberFormat="0" applyProtection="0">
      <alignment vertical="center"/>
    </xf>
    <xf numFmtId="4" fontId="20" fillId="4" borderId="9" applyNumberFormat="0" applyProtection="0">
      <alignment horizontal="left" vertical="center" indent="1"/>
    </xf>
    <xf numFmtId="0" fontId="20" fillId="4" borderId="9" applyNumberFormat="0" applyProtection="0">
      <alignment horizontal="left" vertical="top" indent="1"/>
    </xf>
    <xf numFmtId="4" fontId="20" fillId="39" borderId="9" applyNumberFormat="0" applyProtection="0">
      <alignment horizontal="right" vertical="center"/>
    </xf>
    <xf numFmtId="4" fontId="23" fillId="39" borderId="9" applyNumberFormat="0" applyProtection="0">
      <alignment horizontal="right" vertical="center"/>
    </xf>
    <xf numFmtId="4" fontId="20" fillId="2" borderId="9" applyNumberFormat="0" applyProtection="0">
      <alignment horizontal="left" vertical="center" indent="1"/>
    </xf>
    <xf numFmtId="0" fontId="20" fillId="2" borderId="9" applyNumberFormat="0" applyProtection="0">
      <alignment horizontal="left" vertical="top" indent="1"/>
    </xf>
    <xf numFmtId="4" fontId="24" fillId="40" borderId="0" applyNumberFormat="0" applyProtection="0">
      <alignment horizontal="left" vertical="center" indent="1"/>
    </xf>
    <xf numFmtId="4" fontId="25" fillId="39" borderId="9" applyNumberFormat="0" applyProtection="0">
      <alignment horizontal="right" vertical="center"/>
    </xf>
    <xf numFmtId="0" fontId="26" fillId="0" borderId="0" applyNumberFormat="0" applyFill="0" applyBorder="0" applyAlignment="0" applyProtection="0"/>
    <xf numFmtId="0" fontId="9" fillId="0" borderId="12" applyNumberFormat="0" applyFill="0" applyAlignment="0" applyProtection="0"/>
    <xf numFmtId="164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024">
    <xf numFmtId="0" fontId="0" fillId="0" borderId="0" xfId="0"/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left"/>
    </xf>
    <xf numFmtId="4" fontId="31" fillId="0" borderId="0" xfId="0" applyNumberFormat="1" applyFont="1" applyAlignment="1">
      <alignment horizontal="left"/>
    </xf>
    <xf numFmtId="0" fontId="31" fillId="0" borderId="0" xfId="42" applyFont="1" applyAlignment="1">
      <alignment horizontal="left" wrapText="1"/>
    </xf>
    <xf numFmtId="4" fontId="33" fillId="0" borderId="0" xfId="0" applyNumberFormat="1" applyFont="1" applyAlignment="1">
      <alignment vertical="center"/>
    </xf>
    <xf numFmtId="0" fontId="47" fillId="0" borderId="13" xfId="0" applyFont="1" applyBorder="1" applyAlignment="1">
      <alignment horizontal="center" wrapText="1"/>
    </xf>
    <xf numFmtId="0" fontId="47" fillId="0" borderId="14" xfId="0" applyFont="1" applyBorder="1" applyAlignment="1">
      <alignment horizontal="center" wrapText="1"/>
    </xf>
    <xf numFmtId="0" fontId="31" fillId="0" borderId="0" xfId="0" applyFont="1" applyAlignment="1">
      <alignment vertical="center"/>
    </xf>
    <xf numFmtId="4" fontId="47" fillId="0" borderId="82" xfId="0" applyNumberFormat="1" applyFont="1" applyBorder="1" applyAlignment="1">
      <alignment horizontal="right"/>
    </xf>
    <xf numFmtId="4" fontId="47" fillId="0" borderId="83" xfId="0" applyNumberFormat="1" applyFont="1" applyBorder="1" applyAlignment="1">
      <alignment horizontal="right"/>
    </xf>
    <xf numFmtId="0" fontId="47" fillId="0" borderId="84" xfId="0" applyFont="1" applyBorder="1"/>
    <xf numFmtId="4" fontId="47" fillId="0" borderId="11" xfId="0" applyNumberFormat="1" applyFont="1" applyBorder="1" applyAlignment="1">
      <alignment horizontal="right"/>
    </xf>
    <xf numFmtId="4" fontId="47" fillId="0" borderId="85" xfId="0" applyNumberFormat="1" applyFont="1" applyBorder="1" applyAlignment="1">
      <alignment horizontal="right"/>
    </xf>
    <xf numFmtId="0" fontId="47" fillId="42" borderId="84" xfId="0" applyFont="1" applyFill="1" applyBorder="1"/>
    <xf numFmtId="4" fontId="47" fillId="42" borderId="82" xfId="0" applyNumberFormat="1" applyFont="1" applyFill="1" applyBorder="1" applyAlignment="1">
      <alignment horizontal="right"/>
    </xf>
    <xf numFmtId="4" fontId="47" fillId="42" borderId="83" xfId="0" applyNumberFormat="1" applyFont="1" applyFill="1" applyBorder="1" applyAlignment="1">
      <alignment horizontal="right"/>
    </xf>
    <xf numFmtId="0" fontId="47" fillId="42" borderId="86" xfId="0" applyFont="1" applyFill="1" applyBorder="1"/>
    <xf numFmtId="4" fontId="47" fillId="42" borderId="87" xfId="0" applyNumberFormat="1" applyFont="1" applyFill="1" applyBorder="1" applyAlignment="1">
      <alignment horizontal="right"/>
    </xf>
    <xf numFmtId="4" fontId="47" fillId="42" borderId="88" xfId="0" applyNumberFormat="1" applyFont="1" applyFill="1" applyBorder="1" applyAlignment="1">
      <alignment horizontal="right"/>
    </xf>
    <xf numFmtId="0" fontId="48" fillId="0" borderId="0" xfId="0" applyFont="1"/>
    <xf numFmtId="4" fontId="47" fillId="0" borderId="0" xfId="0" applyNumberFormat="1" applyFont="1" applyAlignment="1">
      <alignment horizontal="right"/>
    </xf>
    <xf numFmtId="0" fontId="49" fillId="0" borderId="0" xfId="0" applyFont="1" applyAlignment="1">
      <alignment horizontal="left"/>
    </xf>
    <xf numFmtId="4" fontId="47" fillId="43" borderId="89" xfId="0" applyNumberFormat="1" applyFont="1" applyFill="1" applyBorder="1" applyAlignment="1">
      <alignment horizontal="right"/>
    </xf>
    <xf numFmtId="4" fontId="47" fillId="44" borderId="89" xfId="0" applyNumberFormat="1" applyFont="1" applyFill="1" applyBorder="1" applyAlignment="1">
      <alignment horizontal="right"/>
    </xf>
    <xf numFmtId="4" fontId="47" fillId="44" borderId="90" xfId="0" applyNumberFormat="1" applyFont="1" applyFill="1" applyBorder="1" applyAlignment="1">
      <alignment horizontal="right"/>
    </xf>
    <xf numFmtId="4" fontId="47" fillId="0" borderId="89" xfId="0" applyNumberFormat="1" applyFont="1" applyBorder="1" applyAlignment="1">
      <alignment horizontal="right"/>
    </xf>
    <xf numFmtId="4" fontId="47" fillId="43" borderId="91" xfId="0" applyNumberFormat="1" applyFont="1" applyFill="1" applyBorder="1" applyAlignment="1">
      <alignment horizontal="right"/>
    </xf>
    <xf numFmtId="0" fontId="31" fillId="0" borderId="0" xfId="40" applyFont="1" applyAlignment="1">
      <alignment vertical="center" wrapText="1"/>
    </xf>
    <xf numFmtId="0" fontId="31" fillId="0" borderId="0" xfId="40" applyFont="1" applyAlignment="1">
      <alignment vertical="center"/>
    </xf>
    <xf numFmtId="0" fontId="32" fillId="42" borderId="15" xfId="40" applyFont="1" applyFill="1" applyBorder="1" applyAlignment="1">
      <alignment horizontal="center" vertical="center" wrapText="1"/>
    </xf>
    <xf numFmtId="4" fontId="32" fillId="42" borderId="15" xfId="40" applyNumberFormat="1" applyFont="1" applyFill="1" applyBorder="1" applyAlignment="1">
      <alignment horizontal="center" vertical="center" wrapText="1"/>
    </xf>
    <xf numFmtId="0" fontId="32" fillId="42" borderId="16" xfId="40" applyFont="1" applyFill="1" applyBorder="1" applyAlignment="1">
      <alignment horizontal="center" vertical="center" wrapText="1"/>
    </xf>
    <xf numFmtId="4" fontId="32" fillId="0" borderId="17" xfId="40" applyNumberFormat="1" applyFont="1" applyBorder="1" applyAlignment="1">
      <alignment horizontal="center" vertical="center" wrapText="1"/>
    </xf>
    <xf numFmtId="0" fontId="32" fillId="0" borderId="18" xfId="40" applyFont="1" applyBorder="1" applyAlignment="1">
      <alignment horizontal="center" vertical="center" wrapText="1"/>
    </xf>
    <xf numFmtId="4" fontId="32" fillId="42" borderId="19" xfId="40" applyNumberFormat="1" applyFont="1" applyFill="1" applyBorder="1" applyAlignment="1">
      <alignment vertical="center"/>
    </xf>
    <xf numFmtId="4" fontId="32" fillId="42" borderId="20" xfId="40" applyNumberFormat="1" applyFont="1" applyFill="1" applyBorder="1" applyAlignment="1">
      <alignment vertical="center"/>
    </xf>
    <xf numFmtId="0" fontId="32" fillId="0" borderId="21" xfId="40" applyFont="1" applyBorder="1" applyAlignment="1">
      <alignment vertical="center" wrapText="1"/>
    </xf>
    <xf numFmtId="4" fontId="32" fillId="0" borderId="21" xfId="40" applyNumberFormat="1" applyFont="1" applyBorder="1" applyAlignment="1">
      <alignment vertical="center"/>
    </xf>
    <xf numFmtId="4" fontId="32" fillId="0" borderId="22" xfId="40" applyNumberFormat="1" applyFont="1" applyBorder="1" applyAlignment="1">
      <alignment vertical="center"/>
    </xf>
    <xf numFmtId="4" fontId="32" fillId="42" borderId="23" xfId="40" applyNumberFormat="1" applyFont="1" applyFill="1" applyBorder="1" applyAlignment="1">
      <alignment vertical="center"/>
    </xf>
    <xf numFmtId="4" fontId="32" fillId="42" borderId="24" xfId="40" applyNumberFormat="1" applyFont="1" applyFill="1" applyBorder="1" applyAlignment="1">
      <alignment vertical="center"/>
    </xf>
    <xf numFmtId="0" fontId="31" fillId="0" borderId="18" xfId="40" applyFont="1" applyBorder="1" applyAlignment="1">
      <alignment vertical="center"/>
    </xf>
    <xf numFmtId="4" fontId="39" fillId="0" borderId="21" xfId="40" applyNumberFormat="1" applyFont="1" applyBorder="1" applyAlignment="1">
      <alignment vertical="center"/>
    </xf>
    <xf numFmtId="0" fontId="47" fillId="43" borderId="92" xfId="0" applyFont="1" applyFill="1" applyBorder="1" applyAlignment="1">
      <alignment horizontal="center" wrapText="1"/>
    </xf>
    <xf numFmtId="0" fontId="47" fillId="43" borderId="93" xfId="0" applyFont="1" applyFill="1" applyBorder="1" applyAlignment="1">
      <alignment horizontal="center" wrapText="1"/>
    </xf>
    <xf numFmtId="0" fontId="47" fillId="43" borderId="94" xfId="0" applyFont="1" applyFill="1" applyBorder="1" applyAlignment="1">
      <alignment horizontal="center" wrapText="1"/>
    </xf>
    <xf numFmtId="0" fontId="48" fillId="0" borderId="84" xfId="0" applyFont="1" applyBorder="1" applyAlignment="1">
      <alignment wrapText="1"/>
    </xf>
    <xf numFmtId="4" fontId="48" fillId="0" borderId="82" xfId="0" applyNumberFormat="1" applyFont="1" applyBorder="1" applyAlignment="1">
      <alignment horizontal="right"/>
    </xf>
    <xf numFmtId="4" fontId="48" fillId="0" borderId="83" xfId="0" applyNumberFormat="1" applyFont="1" applyBorder="1" applyAlignment="1">
      <alignment horizontal="right"/>
    </xf>
    <xf numFmtId="0" fontId="48" fillId="0" borderId="95" xfId="0" applyFont="1" applyBorder="1" applyAlignment="1">
      <alignment wrapText="1"/>
    </xf>
    <xf numFmtId="0" fontId="48" fillId="0" borderId="96" xfId="0" applyFont="1" applyBorder="1" applyAlignment="1">
      <alignment wrapText="1"/>
    </xf>
    <xf numFmtId="0" fontId="48" fillId="0" borderId="97" xfId="0" applyFont="1" applyBorder="1" applyAlignment="1">
      <alignment wrapText="1"/>
    </xf>
    <xf numFmtId="0" fontId="48" fillId="0" borderId="98" xfId="0" applyFont="1" applyBorder="1" applyAlignment="1">
      <alignment wrapText="1"/>
    </xf>
    <xf numFmtId="4" fontId="48" fillId="0" borderId="99" xfId="0" applyNumberFormat="1" applyFont="1" applyBorder="1" applyAlignment="1">
      <alignment horizontal="right"/>
    </xf>
    <xf numFmtId="2" fontId="48" fillId="0" borderId="99" xfId="0" applyNumberFormat="1" applyFont="1" applyBorder="1" applyAlignment="1">
      <alignment horizontal="right"/>
    </xf>
    <xf numFmtId="2" fontId="48" fillId="0" borderId="100" xfId="0" applyNumberFormat="1" applyFont="1" applyBorder="1" applyAlignment="1">
      <alignment horizontal="right"/>
    </xf>
    <xf numFmtId="0" fontId="47" fillId="43" borderId="25" xfId="0" applyFont="1" applyFill="1" applyBorder="1" applyAlignment="1">
      <alignment horizontal="center" wrapText="1"/>
    </xf>
    <xf numFmtId="0" fontId="47" fillId="43" borderId="11" xfId="0" applyFont="1" applyFill="1" applyBorder="1" applyAlignment="1">
      <alignment horizontal="center" wrapText="1"/>
    </xf>
    <xf numFmtId="0" fontId="47" fillId="43" borderId="22" xfId="0" applyFont="1" applyFill="1" applyBorder="1" applyAlignment="1">
      <alignment horizontal="center" wrapText="1"/>
    </xf>
    <xf numFmtId="0" fontId="47" fillId="43" borderId="26" xfId="0" applyFont="1" applyFill="1" applyBorder="1" applyAlignment="1">
      <alignment horizontal="center" wrapText="1"/>
    </xf>
    <xf numFmtId="0" fontId="47" fillId="43" borderId="27" xfId="0" applyFont="1" applyFill="1" applyBorder="1" applyAlignment="1">
      <alignment horizontal="center" wrapText="1"/>
    </xf>
    <xf numFmtId="0" fontId="47" fillId="43" borderId="28" xfId="0" applyFont="1" applyFill="1" applyBorder="1" applyAlignment="1">
      <alignment horizontal="center" wrapText="1"/>
    </xf>
    <xf numFmtId="0" fontId="47" fillId="0" borderId="21" xfId="0" applyFont="1" applyBorder="1" applyAlignment="1">
      <alignment wrapText="1"/>
    </xf>
    <xf numFmtId="4" fontId="47" fillId="0" borderId="25" xfId="0" applyNumberFormat="1" applyFont="1" applyBorder="1" applyAlignment="1">
      <alignment horizontal="right"/>
    </xf>
    <xf numFmtId="4" fontId="33" fillId="0" borderId="11" xfId="0" applyNumberFormat="1" applyFont="1" applyBorder="1" applyAlignment="1">
      <alignment vertical="center"/>
    </xf>
    <xf numFmtId="4" fontId="33" fillId="0" borderId="22" xfId="0" applyNumberFormat="1" applyFont="1" applyBorder="1" applyAlignment="1">
      <alignment vertical="center"/>
    </xf>
    <xf numFmtId="4" fontId="33" fillId="0" borderId="29" xfId="0" applyNumberFormat="1" applyFont="1" applyBorder="1" applyAlignment="1">
      <alignment vertical="center"/>
    </xf>
    <xf numFmtId="4" fontId="47" fillId="0" borderId="22" xfId="0" applyNumberFormat="1" applyFont="1" applyBorder="1" applyAlignment="1">
      <alignment horizontal="right"/>
    </xf>
    <xf numFmtId="2" fontId="48" fillId="0" borderId="25" xfId="0" applyNumberFormat="1" applyFont="1" applyBorder="1" applyAlignment="1">
      <alignment wrapText="1"/>
    </xf>
    <xf numFmtId="2" fontId="48" fillId="0" borderId="11" xfId="0" applyNumberFormat="1" applyFont="1" applyBorder="1" applyAlignment="1">
      <alignment wrapText="1"/>
    </xf>
    <xf numFmtId="2" fontId="48" fillId="0" borderId="22" xfId="0" applyNumberFormat="1" applyFont="1" applyBorder="1" applyAlignment="1">
      <alignment wrapText="1"/>
    </xf>
    <xf numFmtId="4" fontId="48" fillId="0" borderId="30" xfId="0" applyNumberFormat="1" applyFont="1" applyBorder="1" applyAlignment="1">
      <alignment horizontal="right"/>
    </xf>
    <xf numFmtId="2" fontId="48" fillId="0" borderId="31" xfId="0" applyNumberFormat="1" applyFont="1" applyBorder="1" applyAlignment="1">
      <alignment horizontal="right"/>
    </xf>
    <xf numFmtId="4" fontId="33" fillId="0" borderId="31" xfId="0" applyNumberFormat="1" applyFont="1" applyBorder="1" applyAlignment="1">
      <alignment vertical="center"/>
    </xf>
    <xf numFmtId="4" fontId="33" fillId="0" borderId="24" xfId="0" applyNumberFormat="1" applyFont="1" applyBorder="1" applyAlignment="1">
      <alignment vertical="center"/>
    </xf>
    <xf numFmtId="4" fontId="33" fillId="0" borderId="30" xfId="0" applyNumberFormat="1" applyFont="1" applyBorder="1" applyAlignment="1">
      <alignment vertical="center"/>
    </xf>
    <xf numFmtId="2" fontId="48" fillId="0" borderId="24" xfId="0" applyNumberFormat="1" applyFont="1" applyBorder="1" applyAlignment="1">
      <alignment horizontal="right"/>
    </xf>
    <xf numFmtId="0" fontId="47" fillId="42" borderId="23" xfId="0" applyFont="1" applyFill="1" applyBorder="1" applyAlignment="1">
      <alignment wrapText="1"/>
    </xf>
    <xf numFmtId="4" fontId="47" fillId="42" borderId="32" xfId="0" applyNumberFormat="1" applyFont="1" applyFill="1" applyBorder="1" applyAlignment="1">
      <alignment horizontal="right"/>
    </xf>
    <xf numFmtId="4" fontId="47" fillId="42" borderId="33" xfId="0" applyNumberFormat="1" applyFont="1" applyFill="1" applyBorder="1" applyAlignment="1">
      <alignment horizontal="right"/>
    </xf>
    <xf numFmtId="4" fontId="47" fillId="42" borderId="34" xfId="0" applyNumberFormat="1" applyFont="1" applyFill="1" applyBorder="1" applyAlignment="1">
      <alignment horizontal="right"/>
    </xf>
    <xf numFmtId="4" fontId="47" fillId="42" borderId="13" xfId="0" applyNumberFormat="1" applyFont="1" applyFill="1" applyBorder="1" applyAlignment="1">
      <alignment horizontal="right"/>
    </xf>
    <xf numFmtId="4" fontId="47" fillId="42" borderId="35" xfId="0" applyNumberFormat="1" applyFont="1" applyFill="1" applyBorder="1" applyAlignment="1">
      <alignment horizontal="right"/>
    </xf>
    <xf numFmtId="0" fontId="48" fillId="43" borderId="36" xfId="0" applyFont="1" applyFill="1" applyBorder="1" applyAlignment="1">
      <alignment horizontal="center" wrapText="1"/>
    </xf>
    <xf numFmtId="0" fontId="48" fillId="0" borderId="30" xfId="0" applyFont="1" applyBorder="1" applyAlignment="1">
      <alignment wrapText="1"/>
    </xf>
    <xf numFmtId="4" fontId="48" fillId="0" borderId="31" xfId="0" applyNumberFormat="1" applyFont="1" applyBorder="1" applyAlignment="1">
      <alignment horizontal="right"/>
    </xf>
    <xf numFmtId="4" fontId="48" fillId="0" borderId="37" xfId="0" applyNumberFormat="1" applyFont="1" applyBorder="1" applyAlignment="1">
      <alignment horizontal="right"/>
    </xf>
    <xf numFmtId="4" fontId="48" fillId="0" borderId="96" xfId="0" applyNumberFormat="1" applyFont="1" applyBorder="1" applyAlignment="1">
      <alignment horizontal="right"/>
    </xf>
    <xf numFmtId="4" fontId="48" fillId="0" borderId="97" xfId="0" applyNumberFormat="1" applyFont="1" applyBorder="1" applyAlignment="1">
      <alignment horizontal="right"/>
    </xf>
    <xf numFmtId="4" fontId="48" fillId="0" borderId="101" xfId="0" applyNumberFormat="1" applyFont="1" applyBorder="1" applyAlignment="1">
      <alignment horizontal="right"/>
    </xf>
    <xf numFmtId="4" fontId="48" fillId="0" borderId="102" xfId="0" applyNumberFormat="1" applyFont="1" applyBorder="1" applyAlignment="1">
      <alignment horizontal="right"/>
    </xf>
    <xf numFmtId="4" fontId="40" fillId="41" borderId="15" xfId="0" applyNumberFormat="1" applyFont="1" applyFill="1" applyBorder="1" applyAlignment="1">
      <alignment horizontal="center" vertical="center" wrapText="1"/>
    </xf>
    <xf numFmtId="4" fontId="40" fillId="41" borderId="38" xfId="0" applyNumberFormat="1" applyFont="1" applyFill="1" applyBorder="1" applyAlignment="1">
      <alignment horizontal="center" vertical="center" wrapText="1"/>
    </xf>
    <xf numFmtId="4" fontId="32" fillId="42" borderId="38" xfId="0" applyNumberFormat="1" applyFont="1" applyFill="1" applyBorder="1" applyAlignment="1">
      <alignment horizontal="center" vertical="center" wrapText="1"/>
    </xf>
    <xf numFmtId="4" fontId="40" fillId="0" borderId="19" xfId="0" applyNumberFormat="1" applyFont="1" applyBorder="1" applyAlignment="1">
      <alignment vertical="center"/>
    </xf>
    <xf numFmtId="4" fontId="40" fillId="0" borderId="39" xfId="0" applyNumberFormat="1" applyFont="1" applyBorder="1" applyAlignment="1">
      <alignment vertical="center"/>
    </xf>
    <xf numFmtId="4" fontId="40" fillId="0" borderId="20" xfId="0" applyNumberFormat="1" applyFont="1" applyBorder="1" applyAlignment="1">
      <alignment vertical="center"/>
    </xf>
    <xf numFmtId="4" fontId="40" fillId="0" borderId="29" xfId="0" applyNumberFormat="1" applyFont="1" applyBorder="1" applyAlignment="1">
      <alignment vertical="center"/>
    </xf>
    <xf numFmtId="4" fontId="40" fillId="0" borderId="40" xfId="0" applyNumberFormat="1" applyFont="1" applyBorder="1" applyAlignment="1">
      <alignment vertical="center"/>
    </xf>
    <xf numFmtId="4" fontId="40" fillId="0" borderId="21" xfId="0" applyNumberFormat="1" applyFont="1" applyBorder="1" applyAlignment="1">
      <alignment vertical="center"/>
    </xf>
    <xf numFmtId="4" fontId="40" fillId="0" borderId="41" xfId="0" applyNumberFormat="1" applyFont="1" applyBorder="1" applyAlignment="1">
      <alignment vertical="center"/>
    </xf>
    <xf numFmtId="4" fontId="40" fillId="0" borderId="22" xfId="0" applyNumberFormat="1" applyFont="1" applyBorder="1" applyAlignment="1">
      <alignment vertical="center"/>
    </xf>
    <xf numFmtId="4" fontId="33" fillId="0" borderId="40" xfId="0" applyNumberFormat="1" applyFont="1" applyBorder="1" applyAlignment="1">
      <alignment vertical="center"/>
    </xf>
    <xf numFmtId="3" fontId="33" fillId="0" borderId="21" xfId="0" applyNumberFormat="1" applyFont="1" applyBorder="1" applyAlignment="1">
      <alignment vertical="center"/>
    </xf>
    <xf numFmtId="4" fontId="33" fillId="0" borderId="41" xfId="0" applyNumberFormat="1" applyFont="1" applyBorder="1" applyAlignment="1">
      <alignment vertical="center"/>
    </xf>
    <xf numFmtId="4" fontId="33" fillId="0" borderId="21" xfId="0" applyNumberFormat="1" applyFont="1" applyBorder="1" applyAlignment="1">
      <alignment vertical="center"/>
    </xf>
    <xf numFmtId="4" fontId="33" fillId="0" borderId="42" xfId="0" applyNumberFormat="1" applyFont="1" applyBorder="1" applyAlignment="1">
      <alignment vertical="center"/>
    </xf>
    <xf numFmtId="4" fontId="33" fillId="0" borderId="43" xfId="0" applyNumberFormat="1" applyFont="1" applyBorder="1" applyAlignment="1">
      <alignment vertical="center"/>
    </xf>
    <xf numFmtId="3" fontId="33" fillId="0" borderId="44" xfId="0" applyNumberFormat="1" applyFont="1" applyBorder="1" applyAlignment="1">
      <alignment vertical="center"/>
    </xf>
    <xf numFmtId="4" fontId="33" fillId="0" borderId="45" xfId="0" applyNumberFormat="1" applyFont="1" applyBorder="1" applyAlignment="1">
      <alignment vertical="center"/>
    </xf>
    <xf numFmtId="4" fontId="33" fillId="0" borderId="44" xfId="0" applyNumberFormat="1" applyFont="1" applyBorder="1" applyAlignment="1">
      <alignment vertical="center"/>
    </xf>
    <xf numFmtId="4" fontId="33" fillId="0" borderId="46" xfId="0" applyNumberFormat="1" applyFont="1" applyBorder="1" applyAlignment="1">
      <alignment vertical="center"/>
    </xf>
    <xf numFmtId="4" fontId="40" fillId="41" borderId="47" xfId="0" applyNumberFormat="1" applyFont="1" applyFill="1" applyBorder="1" applyAlignment="1">
      <alignment vertical="center"/>
    </xf>
    <xf numFmtId="4" fontId="40" fillId="41" borderId="48" xfId="0" applyNumberFormat="1" applyFont="1" applyFill="1" applyBorder="1" applyAlignment="1">
      <alignment vertical="center"/>
    </xf>
    <xf numFmtId="4" fontId="40" fillId="41" borderId="15" xfId="0" applyNumberFormat="1" applyFont="1" applyFill="1" applyBorder="1" applyAlignment="1">
      <alignment vertical="center"/>
    </xf>
    <xf numFmtId="4" fontId="40" fillId="0" borderId="49" xfId="0" applyNumberFormat="1" applyFont="1" applyBorder="1" applyAlignment="1">
      <alignment vertical="center"/>
    </xf>
    <xf numFmtId="4" fontId="40" fillId="0" borderId="50" xfId="0" applyNumberFormat="1" applyFont="1" applyBorder="1" applyAlignment="1">
      <alignment vertical="center"/>
    </xf>
    <xf numFmtId="4" fontId="40" fillId="0" borderId="28" xfId="0" applyNumberFormat="1" applyFont="1" applyBorder="1" applyAlignment="1">
      <alignment vertical="center"/>
    </xf>
    <xf numFmtId="4" fontId="40" fillId="0" borderId="26" xfId="0" applyNumberFormat="1" applyFont="1" applyBorder="1" applyAlignment="1">
      <alignment vertical="center"/>
    </xf>
    <xf numFmtId="4" fontId="40" fillId="0" borderId="51" xfId="0" applyNumberFormat="1" applyFont="1" applyBorder="1" applyAlignment="1">
      <alignment vertical="center"/>
    </xf>
    <xf numFmtId="4" fontId="40" fillId="41" borderId="3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3" xfId="0" applyNumberFormat="1" applyFont="1" applyFill="1" applyBorder="1" applyAlignment="1" applyProtection="1">
      <alignment horizontal="center" vertical="center" wrapText="1"/>
      <protection locked="0"/>
    </xf>
    <xf numFmtId="4" fontId="33" fillId="41" borderId="52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19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/>
      <protection locked="0"/>
    </xf>
    <xf numFmtId="4" fontId="33" fillId="0" borderId="19" xfId="0" applyNumberFormat="1" applyFont="1" applyBorder="1" applyAlignment="1" applyProtection="1">
      <alignment vertical="center"/>
      <protection locked="0"/>
    </xf>
    <xf numFmtId="4" fontId="40" fillId="0" borderId="19" xfId="0" applyNumberFormat="1" applyFont="1" applyBorder="1" applyAlignment="1" applyProtection="1">
      <alignment vertical="center"/>
      <protection locked="0"/>
    </xf>
    <xf numFmtId="49" fontId="40" fillId="0" borderId="49" xfId="0" applyNumberFormat="1" applyFont="1" applyBorder="1" applyAlignment="1" applyProtection="1">
      <alignment vertical="center"/>
      <protection locked="0"/>
    </xf>
    <xf numFmtId="4" fontId="40" fillId="0" borderId="55" xfId="0" applyNumberFormat="1" applyFont="1" applyBorder="1" applyAlignment="1" applyProtection="1">
      <alignment vertical="center"/>
      <protection locked="0"/>
    </xf>
    <xf numFmtId="4" fontId="40" fillId="0" borderId="49" xfId="0" applyNumberFormat="1" applyFont="1" applyBorder="1" applyAlignment="1" applyProtection="1">
      <alignment vertical="center"/>
      <protection locked="0"/>
    </xf>
    <xf numFmtId="4" fontId="33" fillId="0" borderId="17" xfId="0" applyNumberFormat="1" applyFont="1" applyBorder="1" applyAlignment="1" applyProtection="1">
      <alignment vertical="center"/>
      <protection locked="0"/>
    </xf>
    <xf numFmtId="49" fontId="33" fillId="0" borderId="49" xfId="0" applyNumberFormat="1" applyFont="1" applyBorder="1" applyAlignment="1" applyProtection="1">
      <alignment vertical="center"/>
      <protection locked="0"/>
    </xf>
    <xf numFmtId="4" fontId="40" fillId="0" borderId="56" xfId="0" applyNumberFormat="1" applyFont="1" applyBorder="1" applyAlignment="1">
      <alignment vertical="center"/>
    </xf>
    <xf numFmtId="4" fontId="33" fillId="0" borderId="21" xfId="0" applyNumberFormat="1" applyFont="1" applyBorder="1" applyAlignment="1" applyProtection="1">
      <alignment vertical="center"/>
      <protection locked="0"/>
    </xf>
    <xf numFmtId="4" fontId="40" fillId="0" borderId="21" xfId="0" applyNumberFormat="1" applyFont="1" applyBorder="1" applyAlignment="1" applyProtection="1">
      <alignment vertical="center"/>
      <protection locked="0"/>
    </xf>
    <xf numFmtId="4" fontId="33" fillId="0" borderId="56" xfId="0" applyNumberFormat="1" applyFont="1" applyBorder="1" applyAlignment="1">
      <alignment vertical="center"/>
    </xf>
    <xf numFmtId="49" fontId="33" fillId="0" borderId="21" xfId="0" applyNumberFormat="1" applyFont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40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8" xfId="0" applyNumberFormat="1" applyFont="1" applyBorder="1" applyAlignment="1" applyProtection="1">
      <alignment horizontal="right" vertical="center" wrapText="1"/>
      <protection locked="0"/>
    </xf>
    <xf numFmtId="4" fontId="40" fillId="0" borderId="59" xfId="0" applyNumberFormat="1" applyFont="1" applyBorder="1" applyAlignment="1">
      <alignment horizontal="right" vertical="center" wrapText="1"/>
    </xf>
    <xf numFmtId="4" fontId="33" fillId="0" borderId="11" xfId="0" applyNumberFormat="1" applyFont="1" applyBorder="1" applyAlignment="1" applyProtection="1">
      <alignment horizontal="right" vertical="center" wrapText="1"/>
      <protection locked="0"/>
    </xf>
    <xf numFmtId="4" fontId="40" fillId="0" borderId="60" xfId="0" applyNumberFormat="1" applyFont="1" applyBorder="1" applyAlignment="1">
      <alignment horizontal="right" vertical="center" wrapText="1"/>
    </xf>
    <xf numFmtId="4" fontId="33" fillId="0" borderId="31" xfId="0" applyNumberFormat="1" applyFont="1" applyBorder="1" applyAlignment="1" applyProtection="1">
      <alignment horizontal="right" vertical="center" wrapText="1"/>
      <protection locked="0"/>
    </xf>
    <xf numFmtId="4" fontId="40" fillId="0" borderId="61" xfId="0" applyNumberFormat="1" applyFont="1" applyBorder="1" applyAlignment="1">
      <alignment horizontal="right" vertical="center" wrapText="1"/>
    </xf>
    <xf numFmtId="4" fontId="33" fillId="42" borderId="58" xfId="0" applyNumberFormat="1" applyFont="1" applyFill="1" applyBorder="1" applyAlignment="1" applyProtection="1">
      <alignment horizontal="right" vertical="center" wrapText="1"/>
      <protection locked="0"/>
    </xf>
    <xf numFmtId="4" fontId="40" fillId="42" borderId="62" xfId="0" applyNumberFormat="1" applyFont="1" applyFill="1" applyBorder="1" applyAlignment="1">
      <alignment horizontal="right" vertical="center" wrapText="1"/>
    </xf>
    <xf numFmtId="4" fontId="33" fillId="0" borderId="60" xfId="0" applyNumberFormat="1" applyFont="1" applyBorder="1" applyAlignment="1">
      <alignment horizontal="right" vertical="center" wrapText="1"/>
    </xf>
    <xf numFmtId="4" fontId="41" fillId="0" borderId="56" xfId="0" applyNumberFormat="1" applyFont="1" applyBorder="1" applyAlignment="1">
      <alignment horizontal="left" vertical="center" wrapText="1"/>
    </xf>
    <xf numFmtId="4" fontId="33" fillId="0" borderId="37" xfId="0" applyNumberFormat="1" applyFont="1" applyBorder="1" applyAlignment="1">
      <alignment horizontal="right" vertical="center" wrapText="1"/>
    </xf>
    <xf numFmtId="4" fontId="40" fillId="41" borderId="34" xfId="0" applyNumberFormat="1" applyFont="1" applyFill="1" applyBorder="1" applyAlignment="1">
      <alignment horizontal="right" vertical="center" wrapText="1"/>
    </xf>
    <xf numFmtId="4" fontId="40" fillId="41" borderId="33" xfId="0" applyNumberFormat="1" applyFont="1" applyFill="1" applyBorder="1" applyAlignment="1">
      <alignment horizontal="right" vertical="center" wrapText="1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5" xfId="0" applyNumberFormat="1" applyFont="1" applyFill="1" applyBorder="1" applyAlignment="1">
      <alignment horizontal="right" vertical="center" wrapText="1"/>
    </xf>
    <xf numFmtId="4" fontId="33" fillId="0" borderId="50" xfId="0" applyNumberFormat="1" applyFont="1" applyBorder="1" applyAlignment="1" applyProtection="1">
      <alignment horizontal="right" vertical="center" wrapText="1"/>
      <protection locked="0"/>
    </xf>
    <xf numFmtId="4" fontId="33" fillId="0" borderId="4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right" vertical="center" wrapText="1"/>
      <protection locked="0"/>
    </xf>
    <xf numFmtId="4" fontId="32" fillId="41" borderId="38" xfId="0" applyNumberFormat="1" applyFont="1" applyFill="1" applyBorder="1" applyAlignment="1">
      <alignment horizontal="right" vertical="center" wrapText="1"/>
    </xf>
    <xf numFmtId="4" fontId="40" fillId="41" borderId="38" xfId="0" applyNumberFormat="1" applyFont="1" applyFill="1" applyBorder="1" applyAlignment="1">
      <alignment horizontal="right" vertical="center" wrapText="1"/>
    </xf>
    <xf numFmtId="4" fontId="40" fillId="42" borderId="15" xfId="0" applyNumberFormat="1" applyFont="1" applyFill="1" applyBorder="1" applyAlignment="1">
      <alignment horizontal="right" vertical="center" wrapText="1"/>
    </xf>
    <xf numFmtId="4" fontId="40" fillId="41" borderId="1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>
      <alignment vertical="center" wrapText="1"/>
    </xf>
    <xf numFmtId="4" fontId="32" fillId="41" borderId="15" xfId="0" applyNumberFormat="1" applyFont="1" applyFill="1" applyBorder="1" applyAlignment="1">
      <alignment horizontal="center" vertical="center" wrapText="1"/>
    </xf>
    <xf numFmtId="4" fontId="33" fillId="0" borderId="39" xfId="0" applyNumberFormat="1" applyFont="1" applyBorder="1" applyAlignment="1">
      <alignment horizontal="right" vertical="center" wrapText="1"/>
    </xf>
    <xf numFmtId="4" fontId="33" fillId="0" borderId="19" xfId="0" applyNumberFormat="1" applyFont="1" applyBorder="1" applyAlignment="1">
      <alignment horizontal="right" vertical="center" wrapText="1"/>
    </xf>
    <xf numFmtId="4" fontId="33" fillId="0" borderId="24" xfId="0" applyNumberFormat="1" applyFont="1" applyBorder="1" applyAlignment="1">
      <alignment horizontal="right" vertical="center" wrapText="1"/>
    </xf>
    <xf numFmtId="4" fontId="33" fillId="0" borderId="49" xfId="0" applyNumberFormat="1" applyFont="1" applyBorder="1" applyAlignment="1">
      <alignment horizontal="right" vertical="center" wrapText="1"/>
    </xf>
    <xf numFmtId="4" fontId="40" fillId="41" borderId="14" xfId="0" applyNumberFormat="1" applyFont="1" applyFill="1" applyBorder="1" applyAlignment="1">
      <alignment horizontal="right" vertical="center" wrapText="1"/>
    </xf>
    <xf numFmtId="4" fontId="40" fillId="41" borderId="15" xfId="0" applyNumberFormat="1" applyFont="1" applyFill="1" applyBorder="1" applyAlignment="1">
      <alignment horizontal="right" vertical="center" wrapText="1"/>
    </xf>
    <xf numFmtId="4" fontId="40" fillId="41" borderId="63" xfId="0" applyNumberFormat="1" applyFont="1" applyFill="1" applyBorder="1" applyAlignment="1">
      <alignment horizontal="center" vertical="center"/>
    </xf>
    <xf numFmtId="4" fontId="32" fillId="42" borderId="15" xfId="0" applyNumberFormat="1" applyFont="1" applyFill="1" applyBorder="1" applyAlignment="1">
      <alignment horizontal="center" vertical="center" wrapText="1"/>
    </xf>
    <xf numFmtId="4" fontId="40" fillId="42" borderId="15" xfId="0" applyNumberFormat="1" applyFont="1" applyFill="1" applyBorder="1" applyAlignment="1">
      <alignment horizontal="center" vertical="center" wrapText="1"/>
    </xf>
    <xf numFmtId="4" fontId="40" fillId="42" borderId="38" xfId="0" applyNumberFormat="1" applyFont="1" applyFill="1" applyBorder="1" applyAlignment="1">
      <alignment horizontal="center" vertical="center" wrapText="1"/>
    </xf>
    <xf numFmtId="4" fontId="32" fillId="42" borderId="63" xfId="0" applyNumberFormat="1" applyFont="1" applyFill="1" applyBorder="1" applyAlignment="1">
      <alignment horizontal="left" vertical="center" wrapText="1"/>
    </xf>
    <xf numFmtId="4" fontId="33" fillId="0" borderId="21" xfId="0" applyNumberFormat="1" applyFont="1" applyBorder="1" applyAlignment="1">
      <alignment horizontal="left" vertical="center" wrapText="1"/>
    </xf>
    <xf numFmtId="4" fontId="33" fillId="0" borderId="49" xfId="0" applyNumberFormat="1" applyFont="1" applyBorder="1" applyAlignment="1">
      <alignment vertical="center"/>
    </xf>
    <xf numFmtId="4" fontId="33" fillId="0" borderId="50" xfId="0" applyNumberFormat="1" applyFont="1" applyBorder="1" applyAlignment="1">
      <alignment vertical="center"/>
    </xf>
    <xf numFmtId="4" fontId="41" fillId="0" borderId="64" xfId="0" applyNumberFormat="1" applyFont="1" applyBorder="1" applyAlignment="1">
      <alignment horizontal="left" vertical="center" wrapText="1"/>
    </xf>
    <xf numFmtId="4" fontId="33" fillId="0" borderId="17" xfId="0" applyNumberFormat="1" applyFont="1" applyBorder="1" applyAlignment="1">
      <alignment vertical="center"/>
    </xf>
    <xf numFmtId="4" fontId="40" fillId="41" borderId="57" xfId="0" applyNumberFormat="1" applyFont="1" applyFill="1" applyBorder="1" applyAlignment="1">
      <alignment horizontal="left" vertical="center"/>
    </xf>
    <xf numFmtId="4" fontId="40" fillId="41" borderId="57" xfId="0" applyNumberFormat="1" applyFont="1" applyFill="1" applyBorder="1" applyAlignment="1">
      <alignment vertical="center"/>
    </xf>
    <xf numFmtId="4" fontId="33" fillId="0" borderId="39" xfId="0" applyNumberFormat="1" applyFont="1" applyBorder="1" applyAlignment="1" applyProtection="1">
      <alignment horizontal="right" vertical="center"/>
      <protection locked="0"/>
    </xf>
    <xf numFmtId="4" fontId="33" fillId="0" borderId="19" xfId="0" applyNumberFormat="1" applyFont="1" applyBorder="1" applyAlignment="1" applyProtection="1">
      <alignment horizontal="right" vertical="center" wrapText="1"/>
      <protection locked="0"/>
    </xf>
    <xf numFmtId="4" fontId="33" fillId="0" borderId="41" xfId="0" applyNumberFormat="1" applyFont="1" applyBorder="1" applyAlignment="1" applyProtection="1">
      <alignment horizontal="right" vertical="center"/>
      <protection locked="0"/>
    </xf>
    <xf numFmtId="4" fontId="33" fillId="0" borderId="45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 wrapText="1"/>
      <protection locked="0"/>
    </xf>
    <xf numFmtId="4" fontId="33" fillId="0" borderId="65" xfId="0" applyNumberFormat="1" applyFont="1" applyBorder="1" applyAlignment="1" applyProtection="1">
      <alignment horizontal="right" vertical="center"/>
      <protection locked="0"/>
    </xf>
    <xf numFmtId="4" fontId="33" fillId="0" borderId="5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Alignment="1" applyProtection="1">
      <alignment horizontal="right" vertical="center"/>
      <protection locked="0"/>
    </xf>
    <xf numFmtId="4" fontId="33" fillId="0" borderId="17" xfId="0" applyNumberFormat="1" applyFont="1" applyBorder="1" applyAlignment="1" applyProtection="1">
      <alignment horizontal="right" vertical="center" wrapText="1"/>
      <protection locked="0"/>
    </xf>
    <xf numFmtId="4" fontId="40" fillId="42" borderId="16" xfId="0" applyNumberFormat="1" applyFont="1" applyFill="1" applyBorder="1" applyAlignment="1">
      <alignment horizontal="right" vertical="center"/>
    </xf>
    <xf numFmtId="4" fontId="40" fillId="41" borderId="15" xfId="0" applyNumberFormat="1" applyFont="1" applyFill="1" applyBorder="1" applyAlignment="1">
      <alignment horizontal="right" vertical="center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4" fontId="40" fillId="0" borderId="66" xfId="0" applyNumberFormat="1" applyFont="1" applyBorder="1" applyAlignment="1" applyProtection="1">
      <alignment horizontal="right" vertical="center" wrapText="1"/>
      <protection locked="0"/>
    </xf>
    <xf numFmtId="4" fontId="40" fillId="0" borderId="52" xfId="0" applyNumberFormat="1" applyFont="1" applyBorder="1" applyAlignment="1">
      <alignment horizontal="right" vertical="center" wrapText="1"/>
    </xf>
    <xf numFmtId="4" fontId="40" fillId="0" borderId="15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>
      <alignment horizontal="right" vertical="center" wrapText="1"/>
    </xf>
    <xf numFmtId="4" fontId="32" fillId="42" borderId="53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5" xfId="0" applyNumberFormat="1" applyFont="1" applyFill="1" applyBorder="1" applyAlignment="1">
      <alignment horizontal="right" vertical="center"/>
    </xf>
    <xf numFmtId="4" fontId="40" fillId="0" borderId="50" xfId="0" applyNumberFormat="1" applyFont="1" applyBorder="1" applyAlignment="1" applyProtection="1">
      <alignment horizontal="right" vertical="center"/>
      <protection locked="0"/>
    </xf>
    <xf numFmtId="4" fontId="40" fillId="0" borderId="49" xfId="0" applyNumberFormat="1" applyFont="1" applyBorder="1" applyAlignment="1" applyProtection="1">
      <alignment horizontal="right" vertical="center"/>
      <protection locked="0"/>
    </xf>
    <xf numFmtId="4" fontId="33" fillId="0" borderId="50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horizontal="right" vertical="center"/>
      <protection locked="0"/>
    </xf>
    <xf numFmtId="4" fontId="33" fillId="0" borderId="44" xfId="0" applyNumberFormat="1" applyFont="1" applyBorder="1" applyAlignment="1" applyProtection="1">
      <alignment horizontal="right" vertical="center"/>
      <protection locked="0"/>
    </xf>
    <xf numFmtId="4" fontId="33" fillId="0" borderId="67" xfId="0" applyNumberFormat="1" applyFont="1" applyBorder="1" applyAlignment="1" applyProtection="1">
      <alignment horizontal="right" vertical="center"/>
      <protection locked="0"/>
    </xf>
    <xf numFmtId="4" fontId="33" fillId="0" borderId="23" xfId="0" applyNumberFormat="1" applyFont="1" applyBorder="1" applyAlignment="1" applyProtection="1">
      <alignment horizontal="right"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28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2" fillId="42" borderId="57" xfId="0" applyNumberFormat="1" applyFont="1" applyFill="1" applyBorder="1" applyAlignment="1">
      <alignment horizontal="center" vertical="center" wrapText="1"/>
    </xf>
    <xf numFmtId="4" fontId="33" fillId="0" borderId="38" xfId="0" applyNumberFormat="1" applyFont="1" applyBorder="1" applyAlignment="1" applyProtection="1">
      <alignment horizontal="right" vertical="center"/>
      <protection locked="0"/>
    </xf>
    <xf numFmtId="4" fontId="33" fillId="0" borderId="15" xfId="0" applyNumberFormat="1" applyFont="1" applyBorder="1" applyAlignment="1" applyProtection="1">
      <alignment horizontal="right" vertical="center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33" fillId="42" borderId="35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34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3" xfId="0" applyNumberFormat="1" applyFont="1" applyFill="1" applyBorder="1" applyAlignment="1" applyProtection="1">
      <alignment horizontal="center" vertical="center" wrapText="1"/>
      <protection locked="0"/>
    </xf>
    <xf numFmtId="4" fontId="33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7" xfId="0" applyNumberFormat="1" applyFont="1" applyBorder="1" applyAlignment="1" applyProtection="1">
      <alignment horizontal="right" vertical="center" wrapText="1"/>
      <protection locked="0"/>
    </xf>
    <xf numFmtId="4" fontId="40" fillId="0" borderId="68" xfId="0" applyNumberFormat="1" applyFont="1" applyBorder="1" applyAlignment="1" applyProtection="1">
      <alignment horizontal="right" vertical="center" wrapText="1"/>
      <protection locked="0"/>
    </xf>
    <xf numFmtId="4" fontId="40" fillId="0" borderId="16" xfId="0" applyNumberFormat="1" applyFont="1" applyBorder="1" applyAlignment="1" applyProtection="1">
      <alignment horizontal="right" vertical="center" wrapText="1"/>
      <protection locked="0"/>
    </xf>
    <xf numFmtId="4" fontId="40" fillId="0" borderId="69" xfId="0" applyNumberFormat="1" applyFont="1" applyBorder="1" applyAlignment="1" applyProtection="1">
      <alignment horizontal="right" vertical="center" wrapText="1"/>
      <protection locked="0"/>
    </xf>
    <xf numFmtId="4" fontId="40" fillId="0" borderId="15" xfId="0" applyNumberFormat="1" applyFont="1" applyBorder="1" applyAlignment="1" applyProtection="1">
      <alignment vertical="center" wrapText="1"/>
      <protection locked="0"/>
    </xf>
    <xf numFmtId="4" fontId="40" fillId="0" borderId="47" xfId="0" applyNumberFormat="1" applyFont="1" applyBorder="1" applyAlignment="1" applyProtection="1">
      <alignment vertical="center" wrapText="1"/>
      <protection locked="0"/>
    </xf>
    <xf numFmtId="4" fontId="40" fillId="0" borderId="68" xfId="0" applyNumberFormat="1" applyFont="1" applyBorder="1" applyAlignment="1" applyProtection="1">
      <alignment vertical="center" wrapText="1"/>
      <protection locked="0"/>
    </xf>
    <xf numFmtId="4" fontId="40" fillId="0" borderId="69" xfId="0" applyNumberFormat="1" applyFont="1" applyBorder="1" applyAlignment="1" applyProtection="1">
      <alignment vertical="center" wrapText="1"/>
      <protection locked="0"/>
    </xf>
    <xf numFmtId="4" fontId="32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horizontal="righ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42" borderId="7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9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horizontal="left" vertical="center"/>
    </xf>
    <xf numFmtId="4" fontId="40" fillId="0" borderId="21" xfId="0" applyNumberFormat="1" applyFont="1" applyBorder="1" applyAlignment="1" applyProtection="1">
      <alignment horizontal="right" vertical="center" wrapText="1"/>
      <protection locked="0"/>
    </xf>
    <xf numFmtId="4" fontId="40" fillId="0" borderId="0" xfId="0" applyNumberFormat="1" applyFont="1" applyAlignment="1">
      <alignment horizontal="center" vertical="center"/>
    </xf>
    <xf numFmtId="4" fontId="33" fillId="0" borderId="0" xfId="0" applyNumberFormat="1" applyFont="1" applyAlignment="1">
      <alignment horizontal="right" vertical="center"/>
    </xf>
    <xf numFmtId="4" fontId="40" fillId="0" borderId="21" xfId="0" applyNumberFormat="1" applyFont="1" applyBorder="1" applyAlignment="1">
      <alignment horizontal="right" vertical="center" wrapText="1"/>
    </xf>
    <xf numFmtId="4" fontId="40" fillId="42" borderId="57" xfId="0" applyNumberFormat="1" applyFont="1" applyFill="1" applyBorder="1" applyAlignment="1">
      <alignment horizontal="left" vertical="center"/>
    </xf>
    <xf numFmtId="4" fontId="40" fillId="42" borderId="38" xfId="0" applyNumberFormat="1" applyFont="1" applyFill="1" applyBorder="1" applyAlignment="1">
      <alignment horizontal="left" vertical="center"/>
    </xf>
    <xf numFmtId="4" fontId="40" fillId="42" borderId="16" xfId="0" applyNumberFormat="1" applyFont="1" applyFill="1" applyBorder="1" applyAlignment="1">
      <alignment horizontal="left" vertical="center"/>
    </xf>
    <xf numFmtId="4" fontId="31" fillId="0" borderId="0" xfId="0" applyNumberFormat="1" applyFont="1" applyAlignment="1">
      <alignment horizontal="left" vertical="center"/>
    </xf>
    <xf numFmtId="4" fontId="31" fillId="0" borderId="0" xfId="0" applyNumberFormat="1" applyFont="1" applyAlignment="1">
      <alignment vertical="center"/>
    </xf>
    <xf numFmtId="4" fontId="31" fillId="0" borderId="39" xfId="0" applyNumberFormat="1" applyFont="1" applyBorder="1" applyAlignment="1">
      <alignment horizontal="right" vertical="center" wrapText="1"/>
    </xf>
    <xf numFmtId="4" fontId="31" fillId="0" borderId="19" xfId="0" applyNumberFormat="1" applyFont="1" applyBorder="1" applyAlignment="1">
      <alignment horizontal="right" vertical="center" wrapText="1"/>
    </xf>
    <xf numFmtId="4" fontId="31" fillId="0" borderId="50" xfId="0" applyNumberFormat="1" applyFont="1" applyBorder="1" applyAlignment="1">
      <alignment horizontal="right" vertical="center" wrapText="1"/>
    </xf>
    <xf numFmtId="4" fontId="31" fillId="0" borderId="49" xfId="0" applyNumberFormat="1" applyFont="1" applyBorder="1" applyAlignment="1">
      <alignment horizontal="right" vertical="center" wrapText="1"/>
    </xf>
    <xf numFmtId="4" fontId="31" fillId="0" borderId="45" xfId="0" applyNumberFormat="1" applyFont="1" applyBorder="1" applyAlignment="1">
      <alignment horizontal="right" vertical="center" wrapText="1"/>
    </xf>
    <xf numFmtId="4" fontId="31" fillId="0" borderId="44" xfId="0" applyNumberFormat="1" applyFont="1" applyBorder="1" applyAlignment="1">
      <alignment horizontal="right" vertical="center" wrapText="1"/>
    </xf>
    <xf numFmtId="4" fontId="31" fillId="0" borderId="67" xfId="0" applyNumberFormat="1" applyFont="1" applyBorder="1" applyAlignment="1">
      <alignment horizontal="right" vertical="center" wrapText="1"/>
    </xf>
    <xf numFmtId="4" fontId="31" fillId="0" borderId="23" xfId="0" applyNumberFormat="1" applyFont="1" applyBorder="1" applyAlignment="1">
      <alignment horizontal="right" vertical="center" wrapText="1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0" borderId="15" xfId="0" applyNumberFormat="1" applyFont="1" applyBorder="1" applyAlignment="1">
      <alignment vertical="center"/>
    </xf>
    <xf numFmtId="4" fontId="43" fillId="0" borderId="21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3" fillId="0" borderId="23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33" fillId="0" borderId="49" xfId="0" applyNumberFormat="1" applyFont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  <protection locked="0"/>
    </xf>
    <xf numFmtId="4" fontId="43" fillId="0" borderId="56" xfId="0" applyNumberFormat="1" applyFont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vertical="center"/>
      <protection locked="0"/>
    </xf>
    <xf numFmtId="4" fontId="43" fillId="0" borderId="40" xfId="0" applyNumberFormat="1" applyFont="1" applyBorder="1" applyAlignment="1" applyProtection="1">
      <alignment vertical="center"/>
      <protection locked="0"/>
    </xf>
    <xf numFmtId="4" fontId="40" fillId="42" borderId="57" xfId="0" applyNumberFormat="1" applyFont="1" applyFill="1" applyBorder="1" applyAlignment="1">
      <alignment horizontal="center" vertical="center"/>
    </xf>
    <xf numFmtId="4" fontId="33" fillId="0" borderId="63" xfId="0" applyNumberFormat="1" applyFont="1" applyBorder="1" applyAlignment="1">
      <alignment vertical="center"/>
    </xf>
    <xf numFmtId="4" fontId="40" fillId="0" borderId="0" xfId="0" applyNumberFormat="1" applyFont="1" applyAlignment="1">
      <alignment vertical="center"/>
    </xf>
    <xf numFmtId="4" fontId="40" fillId="0" borderId="0" xfId="0" applyNumberFormat="1" applyFont="1" applyAlignment="1" applyProtection="1">
      <alignment vertical="center"/>
      <protection locked="0"/>
    </xf>
    <xf numFmtId="4" fontId="41" fillId="0" borderId="0" xfId="0" applyNumberFormat="1" applyFont="1" applyAlignment="1" applyProtection="1">
      <alignment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4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 applyProtection="1">
      <alignment vertical="center"/>
      <protection locked="0"/>
    </xf>
    <xf numFmtId="4" fontId="41" fillId="0" borderId="21" xfId="0" applyNumberFormat="1" applyFont="1" applyBorder="1" applyAlignment="1" applyProtection="1">
      <alignment vertical="center"/>
      <protection locked="0"/>
    </xf>
    <xf numFmtId="4" fontId="41" fillId="0" borderId="22" xfId="0" applyNumberFormat="1" applyFont="1" applyBorder="1" applyAlignment="1" applyProtection="1">
      <alignment vertical="center"/>
      <protection locked="0"/>
    </xf>
    <xf numFmtId="4" fontId="33" fillId="0" borderId="16" xfId="0" applyNumberFormat="1" applyFont="1" applyBorder="1" applyAlignment="1" applyProtection="1">
      <alignment vertical="center"/>
      <protection locked="0"/>
    </xf>
    <xf numFmtId="4" fontId="33" fillId="0" borderId="15" xfId="0" applyNumberFormat="1" applyFont="1" applyBorder="1" applyAlignment="1">
      <alignment vertical="center"/>
    </xf>
    <xf numFmtId="4" fontId="40" fillId="0" borderId="15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4" fontId="40" fillId="41" borderId="15" xfId="0" applyNumberFormat="1" applyFont="1" applyFill="1" applyBorder="1" applyAlignment="1">
      <alignment horizontal="center" vertical="center"/>
    </xf>
    <xf numFmtId="4" fontId="40" fillId="41" borderId="38" xfId="0" applyNumberFormat="1" applyFont="1" applyFill="1" applyBorder="1" applyAlignment="1">
      <alignment horizontal="center" vertical="center"/>
    </xf>
    <xf numFmtId="4" fontId="33" fillId="0" borderId="56" xfId="0" applyNumberFormat="1" applyFont="1" applyBorder="1" applyAlignment="1" applyProtection="1">
      <alignment vertical="center"/>
      <protection locked="0"/>
    </xf>
    <xf numFmtId="4" fontId="33" fillId="0" borderId="41" xfId="0" applyNumberFormat="1" applyFont="1" applyBorder="1" applyAlignment="1" applyProtection="1">
      <alignment vertical="center"/>
      <protection locked="0"/>
    </xf>
    <xf numFmtId="4" fontId="33" fillId="0" borderId="65" xfId="0" applyNumberFormat="1" applyFont="1" applyBorder="1" applyAlignment="1" applyProtection="1">
      <alignment vertical="center"/>
      <protection locked="0"/>
    </xf>
    <xf numFmtId="4" fontId="33" fillId="0" borderId="45" xfId="0" applyNumberFormat="1" applyFont="1" applyBorder="1" applyAlignment="1" applyProtection="1">
      <alignment vertical="center"/>
      <protection locked="0"/>
    </xf>
    <xf numFmtId="4" fontId="33" fillId="0" borderId="35" xfId="0" applyNumberFormat="1" applyFont="1" applyBorder="1" applyAlignment="1">
      <alignment vertical="center" wrapText="1"/>
    </xf>
    <xf numFmtId="4" fontId="33" fillId="0" borderId="33" xfId="0" applyNumberFormat="1" applyFont="1" applyBorder="1" applyAlignment="1">
      <alignment vertical="center" wrapText="1"/>
    </xf>
    <xf numFmtId="4" fontId="40" fillId="0" borderId="55" xfId="0" applyNumberFormat="1" applyFont="1" applyBorder="1" applyAlignment="1">
      <alignment horizontal="right" vertical="center"/>
    </xf>
    <xf numFmtId="4" fontId="40" fillId="0" borderId="56" xfId="0" applyNumberFormat="1" applyFont="1" applyBorder="1" applyAlignment="1">
      <alignment horizontal="right" vertical="center"/>
    </xf>
    <xf numFmtId="4" fontId="40" fillId="0" borderId="71" xfId="0" applyNumberFormat="1" applyFont="1" applyBorder="1" applyAlignment="1">
      <alignment horizontal="right" vertical="center"/>
    </xf>
    <xf numFmtId="4" fontId="33" fillId="0" borderId="23" xfId="0" applyNumberFormat="1" applyFont="1" applyBorder="1" applyAlignment="1">
      <alignment vertical="center"/>
    </xf>
    <xf numFmtId="4" fontId="33" fillId="0" borderId="67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47" fillId="0" borderId="0" xfId="0" applyFont="1"/>
    <xf numFmtId="0" fontId="47" fillId="0" borderId="0" xfId="0" applyFont="1" applyAlignment="1">
      <alignment horizontal="left"/>
    </xf>
    <xf numFmtId="4" fontId="40" fillId="0" borderId="0" xfId="0" applyNumberFormat="1" applyFont="1" applyAlignment="1">
      <alignment horizontal="left" vertical="center" wrapText="1"/>
    </xf>
    <xf numFmtId="4" fontId="40" fillId="0" borderId="0" xfId="0" applyNumberFormat="1" applyFont="1" applyAlignment="1">
      <alignment vertical="center" wrapText="1"/>
    </xf>
    <xf numFmtId="0" fontId="31" fillId="0" borderId="0" xfId="41" applyFont="1"/>
    <xf numFmtId="4" fontId="40" fillId="0" borderId="0" xfId="0" applyNumberFormat="1" applyFont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 wrapText="1"/>
      <protection locked="0"/>
    </xf>
    <xf numFmtId="0" fontId="31" fillId="0" borderId="0" xfId="40" applyFont="1"/>
    <xf numFmtId="0" fontId="31" fillId="0" borderId="0" xfId="40" applyFont="1" applyAlignment="1">
      <alignment wrapText="1"/>
    </xf>
    <xf numFmtId="4" fontId="45" fillId="0" borderId="0" xfId="0" applyNumberFormat="1" applyFont="1" applyAlignment="1" applyProtection="1">
      <alignment vertical="center"/>
      <protection locked="0"/>
    </xf>
    <xf numFmtId="4" fontId="33" fillId="0" borderId="63" xfId="0" applyNumberFormat="1" applyFont="1" applyBorder="1" applyAlignment="1" applyProtection="1">
      <alignment vertical="center"/>
      <protection locked="0"/>
    </xf>
    <xf numFmtId="4" fontId="33" fillId="0" borderId="13" xfId="0" applyNumberFormat="1" applyFont="1" applyBorder="1" applyAlignment="1" applyProtection="1">
      <alignment vertical="center"/>
      <protection locked="0"/>
    </xf>
    <xf numFmtId="4" fontId="40" fillId="0" borderId="16" xfId="0" applyNumberFormat="1" applyFont="1" applyBorder="1" applyAlignment="1" applyProtection="1">
      <alignment vertical="center"/>
      <protection locked="0"/>
    </xf>
    <xf numFmtId="4" fontId="40" fillId="0" borderId="17" xfId="0" applyNumberFormat="1" applyFont="1" applyBorder="1" applyAlignment="1" applyProtection="1">
      <alignment vertical="center"/>
      <protection locked="0"/>
    </xf>
    <xf numFmtId="4" fontId="40" fillId="0" borderId="18" xfId="0" applyNumberFormat="1" applyFont="1" applyBorder="1" applyAlignment="1" applyProtection="1">
      <alignment vertical="center"/>
      <protection locked="0"/>
    </xf>
    <xf numFmtId="0" fontId="48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32" fillId="0" borderId="17" xfId="40" applyFont="1" applyBorder="1" applyAlignment="1">
      <alignment horizontal="left" vertical="center"/>
    </xf>
    <xf numFmtId="0" fontId="32" fillId="0" borderId="64" xfId="40" applyFont="1" applyBorder="1" applyAlignment="1">
      <alignment horizontal="left" vertical="center"/>
    </xf>
    <xf numFmtId="0" fontId="31" fillId="0" borderId="72" xfId="40" applyFont="1" applyBorder="1" applyAlignment="1">
      <alignment vertical="center" wrapText="1"/>
    </xf>
    <xf numFmtId="0" fontId="31" fillId="0" borderId="72" xfId="40" quotePrefix="1" applyFont="1" applyBorder="1" applyAlignment="1" applyProtection="1">
      <alignment vertical="center" wrapText="1"/>
      <protection locked="0"/>
    </xf>
    <xf numFmtId="4" fontId="31" fillId="0" borderId="72" xfId="40" applyNumberFormat="1" applyFont="1" applyBorder="1" applyAlignment="1" applyProtection="1">
      <alignment vertical="center"/>
      <protection locked="0"/>
    </xf>
    <xf numFmtId="4" fontId="31" fillId="0" borderId="73" xfId="40" applyNumberFormat="1" applyFont="1" applyBorder="1" applyAlignment="1">
      <alignment vertical="center"/>
    </xf>
    <xf numFmtId="4" fontId="30" fillId="0" borderId="0" xfId="0" applyNumberFormat="1" applyFont="1" applyAlignment="1">
      <alignment horizontal="left" vertical="center"/>
    </xf>
    <xf numFmtId="4" fontId="48" fillId="0" borderId="87" xfId="0" applyNumberFormat="1" applyFont="1" applyBorder="1" applyAlignment="1">
      <alignment horizontal="right"/>
    </xf>
    <xf numFmtId="4" fontId="48" fillId="0" borderId="88" xfId="0" applyNumberFormat="1" applyFont="1" applyBorder="1" applyAlignment="1">
      <alignment horizontal="right"/>
    </xf>
    <xf numFmtId="4" fontId="50" fillId="0" borderId="0" xfId="0" applyNumberFormat="1" applyFont="1" applyAlignment="1">
      <alignment vertical="center"/>
    </xf>
    <xf numFmtId="4" fontId="34" fillId="41" borderId="15" xfId="0" applyNumberFormat="1" applyFont="1" applyFill="1" applyBorder="1" applyAlignment="1">
      <alignment horizontal="center" vertical="center" wrapText="1"/>
    </xf>
    <xf numFmtId="4" fontId="51" fillId="0" borderId="0" xfId="0" applyNumberFormat="1" applyFont="1" applyAlignment="1">
      <alignment vertical="center"/>
    </xf>
    <xf numFmtId="4" fontId="51" fillId="0" borderId="0" xfId="0" applyNumberFormat="1" applyFont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40" fillId="42" borderId="15" xfId="0" applyNumberFormat="1" applyFont="1" applyFill="1" applyBorder="1" applyAlignment="1">
      <alignment horizontal="center" vertical="center"/>
    </xf>
    <xf numFmtId="4" fontId="34" fillId="42" borderId="15" xfId="0" applyNumberFormat="1" applyFont="1" applyFill="1" applyBorder="1" applyAlignment="1" applyProtection="1">
      <alignment horizontal="center" vertical="center" wrapText="1"/>
      <protection locked="0"/>
    </xf>
    <xf numFmtId="4" fontId="34" fillId="41" borderId="38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0" fontId="34" fillId="0" borderId="84" xfId="0" applyFont="1" applyBorder="1" applyAlignment="1">
      <alignment wrapText="1"/>
    </xf>
    <xf numFmtId="0" fontId="32" fillId="42" borderId="19" xfId="40" applyFont="1" applyFill="1" applyBorder="1" applyAlignment="1">
      <alignment vertical="center" wrapText="1"/>
    </xf>
    <xf numFmtId="0" fontId="32" fillId="42" borderId="23" xfId="40" applyFont="1" applyFill="1" applyBorder="1" applyAlignment="1">
      <alignment vertical="center" wrapText="1"/>
    </xf>
    <xf numFmtId="0" fontId="47" fillId="42" borderId="103" xfId="0" applyFont="1" applyFill="1" applyBorder="1" applyAlignment="1">
      <alignment horizontal="left" wrapText="1"/>
    </xf>
    <xf numFmtId="4" fontId="40" fillId="42" borderId="19" xfId="40" applyNumberFormat="1" applyFont="1" applyFill="1" applyBorder="1" applyAlignment="1">
      <alignment vertical="center"/>
    </xf>
    <xf numFmtId="0" fontId="47" fillId="42" borderId="104" xfId="0" applyFont="1" applyFill="1" applyBorder="1" applyAlignment="1">
      <alignment horizontal="left" wrapText="1"/>
    </xf>
    <xf numFmtId="4" fontId="40" fillId="42" borderId="63" xfId="40" applyNumberFormat="1" applyFont="1" applyFill="1" applyBorder="1" applyAlignment="1">
      <alignment vertical="center"/>
    </xf>
    <xf numFmtId="4" fontId="32" fillId="42" borderId="16" xfId="0" applyNumberFormat="1" applyFont="1" applyFill="1" applyBorder="1" applyAlignment="1">
      <alignment horizontal="center" vertical="center" wrapText="1"/>
    </xf>
    <xf numFmtId="0" fontId="32" fillId="0" borderId="19" xfId="40" applyFont="1" applyBorder="1" applyAlignment="1">
      <alignment vertical="center" wrapText="1"/>
    </xf>
    <xf numFmtId="4" fontId="32" fillId="0" borderId="15" xfId="0" applyNumberFormat="1" applyFont="1" applyBorder="1" applyAlignment="1">
      <alignment horizontal="left" vertical="center" wrapText="1"/>
    </xf>
    <xf numFmtId="4" fontId="32" fillId="0" borderId="47" xfId="0" applyNumberFormat="1" applyFont="1" applyBorder="1" applyAlignment="1">
      <alignment horizontal="right" vertical="center" wrapText="1"/>
    </xf>
    <xf numFmtId="4" fontId="32" fillId="0" borderId="15" xfId="0" applyNumberFormat="1" applyFont="1" applyBorder="1" applyAlignment="1">
      <alignment horizontal="right" vertical="center" wrapText="1"/>
    </xf>
    <xf numFmtId="4" fontId="32" fillId="0" borderId="47" xfId="0" applyNumberFormat="1" applyFont="1" applyBorder="1" applyAlignment="1" applyProtection="1">
      <alignment horizontal="right" vertical="center" wrapText="1"/>
      <protection locked="0"/>
    </xf>
    <xf numFmtId="4" fontId="32" fillId="0" borderId="68" xfId="0" applyNumberFormat="1" applyFont="1" applyBorder="1" applyAlignment="1" applyProtection="1">
      <alignment horizontal="right" vertical="center" wrapText="1"/>
      <protection locked="0"/>
    </xf>
    <xf numFmtId="4" fontId="32" fillId="0" borderId="16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horizontal="right" vertical="center" wrapText="1"/>
      <protection locked="0"/>
    </xf>
    <xf numFmtId="4" fontId="32" fillId="0" borderId="69" xfId="0" applyNumberFormat="1" applyFont="1" applyBorder="1" applyAlignment="1" applyProtection="1">
      <alignment horizontal="right" vertical="center" wrapText="1"/>
      <protection locked="0"/>
    </xf>
    <xf numFmtId="4" fontId="32" fillId="0" borderId="15" xfId="0" applyNumberFormat="1" applyFont="1" applyBorder="1" applyAlignment="1" applyProtection="1">
      <alignment vertical="center" wrapText="1"/>
      <protection locked="0"/>
    </xf>
    <xf numFmtId="0" fontId="48" fillId="0" borderId="84" xfId="0" applyFont="1" applyBorder="1"/>
    <xf numFmtId="2" fontId="48" fillId="0" borderId="82" xfId="0" applyNumberFormat="1" applyFont="1" applyBorder="1" applyAlignment="1">
      <alignment horizontal="right"/>
    </xf>
    <xf numFmtId="2" fontId="48" fillId="0" borderId="96" xfId="0" applyNumberFormat="1" applyFont="1" applyBorder="1" applyAlignment="1">
      <alignment horizontal="right"/>
    </xf>
    <xf numFmtId="4" fontId="48" fillId="0" borderId="89" xfId="0" applyNumberFormat="1" applyFont="1" applyBorder="1" applyAlignment="1">
      <alignment horizontal="right"/>
    </xf>
    <xf numFmtId="2" fontId="48" fillId="0" borderId="89" xfId="0" applyNumberFormat="1" applyFont="1" applyBorder="1" applyAlignment="1">
      <alignment horizontal="right"/>
    </xf>
    <xf numFmtId="4" fontId="48" fillId="0" borderId="105" xfId="0" applyNumberFormat="1" applyFont="1" applyBorder="1" applyAlignment="1">
      <alignment horizontal="right"/>
    </xf>
    <xf numFmtId="0" fontId="52" fillId="0" borderId="21" xfId="0" applyFont="1" applyBorder="1" applyAlignment="1">
      <alignment vertical="center" wrapText="1"/>
    </xf>
    <xf numFmtId="0" fontId="52" fillId="0" borderId="63" xfId="0" applyFont="1" applyBorder="1" applyAlignment="1">
      <alignment vertical="center" wrapText="1"/>
    </xf>
    <xf numFmtId="165" fontId="33" fillId="0" borderId="11" xfId="0" applyNumberFormat="1" applyFont="1" applyBorder="1" applyAlignment="1" applyProtection="1">
      <alignment horizontal="right" vertical="center" wrapText="1"/>
      <protection locked="0"/>
    </xf>
    <xf numFmtId="165" fontId="33" fillId="0" borderId="31" xfId="0" applyNumberFormat="1" applyFont="1" applyBorder="1" applyAlignment="1" applyProtection="1">
      <alignment horizontal="right" vertical="center" wrapText="1"/>
      <protection locked="0"/>
    </xf>
    <xf numFmtId="165" fontId="33" fillId="0" borderId="58" xfId="0" applyNumberFormat="1" applyFont="1" applyBorder="1" applyAlignment="1" applyProtection="1">
      <alignment horizontal="right" vertical="center" wrapText="1"/>
      <protection locked="0"/>
    </xf>
    <xf numFmtId="165" fontId="33" fillId="0" borderId="28" xfId="0" applyNumberFormat="1" applyFont="1" applyBorder="1" applyAlignment="1" applyProtection="1">
      <alignment horizontal="right" vertical="center" wrapText="1"/>
      <protection locked="0"/>
    </xf>
    <xf numFmtId="165" fontId="33" fillId="0" borderId="27" xfId="0" applyNumberFormat="1" applyFont="1" applyBorder="1" applyAlignment="1" applyProtection="1">
      <alignment horizontal="right" vertical="center" wrapText="1"/>
      <protection locked="0"/>
    </xf>
    <xf numFmtId="165" fontId="33" fillId="0" borderId="22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/>
      <protection locked="0"/>
    </xf>
    <xf numFmtId="4" fontId="33" fillId="0" borderId="49" xfId="0" applyNumberFormat="1" applyFont="1" applyBorder="1" applyAlignment="1" applyProtection="1">
      <alignment horizontal="left" vertical="center" wrapText="1"/>
      <protection locked="0"/>
    </xf>
    <xf numFmtId="4" fontId="33" fillId="0" borderId="26" xfId="0" applyNumberFormat="1" applyFont="1" applyBorder="1" applyAlignment="1" applyProtection="1">
      <alignment horizontal="right" vertical="center" wrapText="1"/>
      <protection locked="0"/>
    </xf>
    <xf numFmtId="4" fontId="33" fillId="0" borderId="27" xfId="0" applyNumberFormat="1" applyFont="1" applyBorder="1" applyAlignment="1" applyProtection="1">
      <alignment horizontal="right" vertical="center" wrapText="1"/>
      <protection locked="0"/>
    </xf>
    <xf numFmtId="4" fontId="33" fillId="0" borderId="28" xfId="0" applyNumberFormat="1" applyFont="1" applyBorder="1" applyAlignment="1" applyProtection="1">
      <alignment horizontal="right" vertical="center" wrapText="1"/>
      <protection locked="0"/>
    </xf>
    <xf numFmtId="4" fontId="33" fillId="0" borderId="75" xfId="0" applyNumberFormat="1" applyFont="1" applyBorder="1" applyAlignment="1" applyProtection="1">
      <alignment horizontal="right" vertical="center" wrapText="1"/>
      <protection locked="0"/>
    </xf>
    <xf numFmtId="4" fontId="33" fillId="0" borderId="21" xfId="0" applyNumberFormat="1" applyFont="1" applyBorder="1" applyAlignment="1" applyProtection="1">
      <alignment horizontal="left" vertical="center" wrapText="1"/>
      <protection locked="0"/>
    </xf>
    <xf numFmtId="4" fontId="33" fillId="0" borderId="29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horizontal="right" vertical="center" wrapText="1"/>
      <protection locked="0"/>
    </xf>
    <xf numFmtId="4" fontId="33" fillId="0" borderId="25" xfId="0" applyNumberFormat="1" applyFont="1" applyBorder="1" applyAlignment="1" applyProtection="1">
      <alignment horizontal="right" vertical="center" wrapText="1"/>
      <protection locked="0"/>
    </xf>
    <xf numFmtId="4" fontId="31" fillId="0" borderId="21" xfId="0" applyNumberFormat="1" applyFont="1" applyBorder="1" applyAlignment="1" applyProtection="1">
      <alignment horizontal="left" vertical="center" wrapText="1"/>
      <protection locked="0"/>
    </xf>
    <xf numFmtId="4" fontId="31" fillId="0" borderId="21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64" xfId="0" applyNumberFormat="1" applyFont="1" applyBorder="1" applyAlignment="1" applyProtection="1">
      <alignment vertical="center"/>
      <protection locked="0"/>
    </xf>
    <xf numFmtId="4" fontId="33" fillId="0" borderId="19" xfId="0" applyNumberFormat="1" applyFont="1" applyBorder="1" applyAlignment="1">
      <alignment vertical="center"/>
    </xf>
    <xf numFmtId="4" fontId="34" fillId="0" borderId="21" xfId="0" applyNumberFormat="1" applyFont="1" applyBorder="1" applyAlignment="1">
      <alignment vertical="center"/>
    </xf>
    <xf numFmtId="4" fontId="34" fillId="0" borderId="19" xfId="0" applyNumberFormat="1" applyFont="1" applyBorder="1" applyAlignment="1">
      <alignment vertical="center"/>
    </xf>
    <xf numFmtId="4" fontId="34" fillId="0" borderId="20" xfId="0" applyNumberFormat="1" applyFont="1" applyBorder="1" applyAlignment="1">
      <alignment vertical="center"/>
    </xf>
    <xf numFmtId="0" fontId="32" fillId="42" borderId="15" xfId="40" applyFont="1" applyFill="1" applyBorder="1" applyAlignment="1">
      <alignment vertical="center" wrapText="1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34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36" xfId="0" applyNumberFormat="1" applyFont="1" applyBorder="1" applyAlignment="1" applyProtection="1">
      <alignment horizontal="right" vertical="center" wrapText="1"/>
      <protection locked="0"/>
    </xf>
    <xf numFmtId="4" fontId="32" fillId="0" borderId="58" xfId="0" applyNumberFormat="1" applyFont="1" applyBorder="1" applyAlignment="1" applyProtection="1">
      <alignment horizontal="right" vertical="center" wrapText="1"/>
      <protection locked="0"/>
    </xf>
    <xf numFmtId="4" fontId="32" fillId="0" borderId="20" xfId="0" applyNumberFormat="1" applyFont="1" applyBorder="1" applyAlignment="1" applyProtection="1">
      <alignment horizontal="right" vertical="center" wrapText="1"/>
      <protection locked="0"/>
    </xf>
    <xf numFmtId="4" fontId="31" fillId="0" borderId="63" xfId="0" applyNumberFormat="1" applyFont="1" applyBorder="1" applyAlignment="1" applyProtection="1">
      <alignment vertical="center" wrapText="1"/>
      <protection locked="0"/>
    </xf>
    <xf numFmtId="4" fontId="31" fillId="0" borderId="19" xfId="0" applyNumberFormat="1" applyFont="1" applyBorder="1" applyAlignment="1" applyProtection="1">
      <alignment vertical="center" wrapText="1"/>
      <protection locked="0"/>
    </xf>
    <xf numFmtId="4" fontId="32" fillId="0" borderId="63" xfId="0" applyNumberFormat="1" applyFont="1" applyBorder="1" applyAlignment="1" applyProtection="1">
      <alignment horizontal="right" vertical="center" wrapText="1"/>
      <protection locked="0"/>
    </xf>
    <xf numFmtId="4" fontId="32" fillId="0" borderId="32" xfId="0" applyNumberFormat="1" applyFont="1" applyBorder="1" applyAlignment="1" applyProtection="1">
      <alignment horizontal="right" vertical="center" wrapText="1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76" xfId="0" applyNumberFormat="1" applyFont="1" applyBorder="1" applyAlignment="1" applyProtection="1">
      <alignment horizontal="right" vertical="center" wrapText="1"/>
      <protection locked="0"/>
    </xf>
    <xf numFmtId="4" fontId="34" fillId="0" borderId="55" xfId="0" applyNumberFormat="1" applyFont="1" applyBorder="1" applyAlignment="1">
      <alignment horizontal="right" vertical="center"/>
    </xf>
    <xf numFmtId="4" fontId="34" fillId="0" borderId="49" xfId="0" applyNumberFormat="1" applyFont="1" applyBorder="1" applyAlignment="1" applyProtection="1">
      <alignment vertical="center"/>
      <protection locked="0"/>
    </xf>
    <xf numFmtId="4" fontId="34" fillId="0" borderId="50" xfId="0" applyNumberFormat="1" applyFont="1" applyBorder="1" applyAlignment="1" applyProtection="1">
      <alignment vertical="center"/>
      <protection locked="0"/>
    </xf>
    <xf numFmtId="4" fontId="33" fillId="45" borderId="0" xfId="0" applyNumberFormat="1" applyFont="1" applyFill="1" applyAlignment="1">
      <alignment vertical="center"/>
    </xf>
    <xf numFmtId="4" fontId="32" fillId="45" borderId="0" xfId="0" applyNumberFormat="1" applyFont="1" applyFill="1" applyAlignment="1" applyProtection="1">
      <alignment horizontal="center" vertical="center" wrapText="1"/>
      <protection locked="0"/>
    </xf>
    <xf numFmtId="0" fontId="48" fillId="0" borderId="11" xfId="0" applyFont="1" applyBorder="1" applyAlignment="1">
      <alignment wrapText="1"/>
    </xf>
    <xf numFmtId="0" fontId="48" fillId="0" borderId="31" xfId="0" applyFont="1" applyBorder="1" applyAlignment="1">
      <alignment wrapText="1"/>
    </xf>
    <xf numFmtId="166" fontId="48" fillId="0" borderId="31" xfId="0" applyNumberFormat="1" applyFont="1" applyBorder="1"/>
    <xf numFmtId="4" fontId="34" fillId="0" borderId="49" xfId="0" applyNumberFormat="1" applyFont="1" applyBorder="1" applyAlignment="1" applyProtection="1">
      <alignment vertical="center" wrapText="1"/>
      <protection locked="0"/>
    </xf>
    <xf numFmtId="4" fontId="34" fillId="0" borderId="50" xfId="0" applyNumberFormat="1" applyFont="1" applyBorder="1" applyAlignment="1" applyProtection="1">
      <alignment vertical="center" wrapText="1"/>
      <protection locked="0"/>
    </xf>
    <xf numFmtId="0" fontId="54" fillId="0" borderId="0" xfId="40" applyFont="1"/>
    <xf numFmtId="0" fontId="1" fillId="0" borderId="0" xfId="40"/>
    <xf numFmtId="0" fontId="1" fillId="46" borderId="0" xfId="40" applyFill="1"/>
    <xf numFmtId="0" fontId="55" fillId="46" borderId="0" xfId="40" applyFont="1" applyFill="1"/>
    <xf numFmtId="0" fontId="56" fillId="0" borderId="70" xfId="40" applyFont="1" applyBorder="1" applyProtection="1">
      <protection locked="0" hidden="1"/>
    </xf>
    <xf numFmtId="0" fontId="1" fillId="0" borderId="66" xfId="40" applyBorder="1" applyProtection="1">
      <protection locked="0" hidden="1"/>
    </xf>
    <xf numFmtId="0" fontId="56" fillId="46" borderId="70" xfId="40" applyFont="1" applyFill="1" applyBorder="1" applyProtection="1">
      <protection locked="0" hidden="1"/>
    </xf>
    <xf numFmtId="0" fontId="1" fillId="46" borderId="66" xfId="40" applyFill="1" applyBorder="1" applyProtection="1">
      <protection locked="0" hidden="1"/>
    </xf>
    <xf numFmtId="0" fontId="56" fillId="0" borderId="64" xfId="40" applyFont="1" applyBorder="1" applyProtection="1">
      <protection locked="0" hidden="1"/>
    </xf>
    <xf numFmtId="0" fontId="1" fillId="0" borderId="18" xfId="40" applyBorder="1" applyProtection="1">
      <protection locked="0" hidden="1"/>
    </xf>
    <xf numFmtId="0" fontId="55" fillId="46" borderId="64" xfId="40" applyFont="1" applyFill="1" applyBorder="1" applyAlignment="1" applyProtection="1">
      <alignment horizontal="left"/>
      <protection locked="0" hidden="1"/>
    </xf>
    <xf numFmtId="0" fontId="55" fillId="46" borderId="18" xfId="40" applyFont="1" applyFill="1" applyBorder="1" applyProtection="1">
      <protection locked="0" hidden="1"/>
    </xf>
    <xf numFmtId="0" fontId="55" fillId="0" borderId="64" xfId="40" applyFont="1" applyBorder="1" applyProtection="1">
      <protection locked="0" hidden="1"/>
    </xf>
    <xf numFmtId="0" fontId="55" fillId="0" borderId="18" xfId="40" applyFont="1" applyBorder="1" applyProtection="1">
      <protection locked="0" hidden="1"/>
    </xf>
    <xf numFmtId="0" fontId="58" fillId="0" borderId="64" xfId="40" applyFont="1" applyBorder="1" applyProtection="1">
      <protection locked="0" hidden="1"/>
    </xf>
    <xf numFmtId="0" fontId="58" fillId="0" borderId="18" xfId="40" applyFont="1" applyBorder="1" applyProtection="1">
      <protection locked="0" hidden="1"/>
    </xf>
    <xf numFmtId="0" fontId="60" fillId="46" borderId="55" xfId="40" applyFont="1" applyFill="1" applyBorder="1" applyProtection="1">
      <protection locked="0" hidden="1"/>
    </xf>
    <xf numFmtId="0" fontId="60" fillId="46" borderId="28" xfId="40" applyFont="1" applyFill="1" applyBorder="1" applyProtection="1">
      <protection locked="0" hidden="1"/>
    </xf>
    <xf numFmtId="0" fontId="55" fillId="0" borderId="55" xfId="40" applyFont="1" applyBorder="1"/>
    <xf numFmtId="0" fontId="58" fillId="0" borderId="28" xfId="40" applyFont="1" applyBorder="1" applyProtection="1">
      <protection locked="0" hidden="1"/>
    </xf>
    <xf numFmtId="0" fontId="56" fillId="46" borderId="64" xfId="40" applyFont="1" applyFill="1" applyBorder="1" applyProtection="1">
      <protection locked="0" hidden="1"/>
    </xf>
    <xf numFmtId="0" fontId="60" fillId="46" borderId="18" xfId="40" applyFont="1" applyFill="1" applyBorder="1" applyProtection="1">
      <protection locked="0" hidden="1"/>
    </xf>
    <xf numFmtId="0" fontId="1" fillId="46" borderId="0" xfId="40" applyFill="1" applyProtection="1">
      <protection locked="0" hidden="1"/>
    </xf>
    <xf numFmtId="0" fontId="1" fillId="46" borderId="64" xfId="40" applyFill="1" applyBorder="1" applyProtection="1">
      <protection locked="0" hidden="1"/>
    </xf>
    <xf numFmtId="0" fontId="1" fillId="46" borderId="18" xfId="40" applyFill="1" applyBorder="1" applyProtection="1">
      <protection locked="0" hidden="1"/>
    </xf>
    <xf numFmtId="49" fontId="54" fillId="0" borderId="74" xfId="40" applyNumberFormat="1" applyFont="1" applyBorder="1" applyAlignment="1" applyProtection="1">
      <alignment horizontal="center"/>
      <protection locked="0" hidden="1"/>
    </xf>
    <xf numFmtId="0" fontId="1" fillId="0" borderId="13" xfId="40" applyBorder="1" applyProtection="1">
      <protection locked="0" hidden="1"/>
    </xf>
    <xf numFmtId="0" fontId="1" fillId="46" borderId="74" xfId="40" applyFill="1" applyBorder="1" applyProtection="1">
      <protection locked="0" hidden="1"/>
    </xf>
    <xf numFmtId="0" fontId="1" fillId="46" borderId="13" xfId="40" applyFill="1" applyBorder="1" applyProtection="1">
      <protection locked="0" hidden="1"/>
    </xf>
    <xf numFmtId="0" fontId="1" fillId="0" borderId="64" xfId="40" applyBorder="1" applyProtection="1">
      <protection locked="0" hidden="1"/>
    </xf>
    <xf numFmtId="0" fontId="1" fillId="0" borderId="0" xfId="40" applyProtection="1">
      <protection locked="0" hidden="1"/>
    </xf>
    <xf numFmtId="0" fontId="58" fillId="0" borderId="57" xfId="40" applyFont="1" applyBorder="1" applyAlignment="1" applyProtection="1">
      <alignment horizontal="center" vertical="center" wrapText="1"/>
      <protection locked="0" hidden="1"/>
    </xf>
    <xf numFmtId="0" fontId="58" fillId="0" borderId="15" xfId="40" applyFont="1" applyBorder="1" applyAlignment="1" applyProtection="1">
      <alignment horizontal="center" vertical="top" wrapText="1"/>
      <protection locked="0" hidden="1"/>
    </xf>
    <xf numFmtId="0" fontId="58" fillId="46" borderId="15" xfId="40" applyFont="1" applyFill="1" applyBorder="1" applyAlignment="1" applyProtection="1">
      <alignment horizontal="center" vertical="top" wrapText="1"/>
      <protection locked="0" hidden="1"/>
    </xf>
    <xf numFmtId="0" fontId="58" fillId="46" borderId="15" xfId="40" applyFont="1" applyFill="1" applyBorder="1" applyAlignment="1" applyProtection="1">
      <alignment horizontal="center" vertical="center" wrapText="1"/>
      <protection locked="0" hidden="1"/>
    </xf>
    <xf numFmtId="0" fontId="58" fillId="46" borderId="16" xfId="40" applyFont="1" applyFill="1" applyBorder="1" applyAlignment="1" applyProtection="1">
      <alignment horizontal="center" vertical="top" wrapText="1"/>
      <protection locked="0" hidden="1"/>
    </xf>
    <xf numFmtId="0" fontId="58" fillId="0" borderId="55" xfId="40" applyFont="1" applyBorder="1" applyAlignment="1" applyProtection="1">
      <alignment wrapText="1"/>
      <protection locked="0" hidden="1"/>
    </xf>
    <xf numFmtId="4" fontId="58" fillId="46" borderId="49" xfId="40" applyNumberFormat="1" applyFont="1" applyFill="1" applyBorder="1" applyAlignment="1" applyProtection="1">
      <alignment vertical="center" wrapText="1"/>
      <protection locked="0" hidden="1"/>
    </xf>
    <xf numFmtId="0" fontId="58" fillId="46" borderId="19" xfId="40" applyFont="1" applyFill="1" applyBorder="1" applyAlignment="1" applyProtection="1">
      <alignment wrapText="1"/>
      <protection locked="0" hidden="1"/>
    </xf>
    <xf numFmtId="4" fontId="58" fillId="46" borderId="20" xfId="40" applyNumberFormat="1" applyFont="1" applyFill="1" applyBorder="1" applyAlignment="1" applyProtection="1">
      <alignment vertical="center" wrapText="1"/>
      <protection locked="0" hidden="1"/>
    </xf>
    <xf numFmtId="0" fontId="58" fillId="0" borderId="65" xfId="40" applyFont="1" applyBorder="1" applyAlignment="1" applyProtection="1">
      <alignment wrapText="1"/>
      <protection locked="0" hidden="1"/>
    </xf>
    <xf numFmtId="4" fontId="55" fillId="45" borderId="44" xfId="40" applyNumberFormat="1" applyFont="1" applyFill="1" applyBorder="1" applyAlignment="1" applyProtection="1">
      <alignment vertical="center" wrapText="1"/>
      <protection locked="0" hidden="1"/>
    </xf>
    <xf numFmtId="0" fontId="58" fillId="46" borderId="44" xfId="40" applyFont="1" applyFill="1" applyBorder="1" applyAlignment="1" applyProtection="1">
      <alignment wrapText="1"/>
      <protection locked="0" hidden="1"/>
    </xf>
    <xf numFmtId="4" fontId="58" fillId="45" borderId="46" xfId="40" applyNumberFormat="1" applyFont="1" applyFill="1" applyBorder="1" applyAlignment="1" applyProtection="1">
      <alignment vertical="center" wrapText="1"/>
      <protection locked="0" hidden="1"/>
    </xf>
    <xf numFmtId="0" fontId="58" fillId="0" borderId="56" xfId="40" applyFont="1" applyBorder="1" applyAlignment="1" applyProtection="1">
      <alignment wrapText="1"/>
      <protection locked="0" hidden="1"/>
    </xf>
    <xf numFmtId="4" fontId="58" fillId="46" borderId="21" xfId="40" applyNumberFormat="1" applyFont="1" applyFill="1" applyBorder="1" applyAlignment="1" applyProtection="1">
      <alignment vertical="center" wrapText="1"/>
      <protection locked="0" hidden="1"/>
    </xf>
    <xf numFmtId="0" fontId="58" fillId="46" borderId="21" xfId="40" applyFont="1" applyFill="1" applyBorder="1" applyAlignment="1" applyProtection="1">
      <alignment wrapText="1"/>
      <protection locked="0" hidden="1"/>
    </xf>
    <xf numFmtId="4" fontId="61" fillId="46" borderId="49" xfId="40" applyNumberFormat="1" applyFont="1" applyFill="1" applyBorder="1" applyAlignment="1" applyProtection="1">
      <alignment vertical="center" wrapText="1"/>
      <protection locked="0" hidden="1"/>
    </xf>
    <xf numFmtId="0" fontId="60" fillId="46" borderId="49" xfId="40" applyFont="1" applyFill="1" applyBorder="1" applyAlignment="1" applyProtection="1">
      <alignment wrapText="1"/>
      <protection locked="0" hidden="1"/>
    </xf>
    <xf numFmtId="4" fontId="8" fillId="45" borderId="44" xfId="40" applyNumberFormat="1" applyFont="1" applyFill="1" applyBorder="1" applyAlignment="1" applyProtection="1">
      <alignment vertical="center" wrapText="1"/>
      <protection locked="0" hidden="1"/>
    </xf>
    <xf numFmtId="4" fontId="8" fillId="45" borderId="46" xfId="40" applyNumberFormat="1" applyFont="1" applyFill="1" applyBorder="1" applyAlignment="1" applyProtection="1">
      <alignment vertical="center" wrapText="1"/>
      <protection locked="0" hidden="1"/>
    </xf>
    <xf numFmtId="0" fontId="60" fillId="0" borderId="56" xfId="40" applyFont="1" applyBorder="1" applyAlignment="1" applyProtection="1">
      <alignment wrapText="1"/>
      <protection locked="0" hidden="1"/>
    </xf>
    <xf numFmtId="4" fontId="1" fillId="45" borderId="44" xfId="40" applyNumberFormat="1" applyFill="1" applyBorder="1" applyAlignment="1" applyProtection="1">
      <alignment vertical="center" wrapText="1"/>
      <protection locked="0" hidden="1"/>
    </xf>
    <xf numFmtId="0" fontId="60" fillId="46" borderId="21" xfId="40" applyFont="1" applyFill="1" applyBorder="1" applyAlignment="1" applyProtection="1">
      <alignment wrapText="1"/>
      <protection locked="0" hidden="1"/>
    </xf>
    <xf numFmtId="0" fontId="60" fillId="0" borderId="65" xfId="40" applyFont="1" applyBorder="1" applyAlignment="1" applyProtection="1">
      <alignment wrapText="1"/>
      <protection locked="0" hidden="1"/>
    </xf>
    <xf numFmtId="0" fontId="58" fillId="46" borderId="44" xfId="40" applyFont="1" applyFill="1" applyBorder="1" applyAlignment="1" applyProtection="1">
      <alignment vertical="center" wrapText="1"/>
      <protection locked="0" hidden="1"/>
    </xf>
    <xf numFmtId="4" fontId="58" fillId="45" borderId="44" xfId="40" applyNumberFormat="1" applyFont="1" applyFill="1" applyBorder="1" applyAlignment="1" applyProtection="1">
      <alignment vertical="center" wrapText="1"/>
      <protection locked="0" hidden="1"/>
    </xf>
    <xf numFmtId="0" fontId="1" fillId="0" borderId="56" xfId="40" applyBorder="1" applyAlignment="1" applyProtection="1">
      <alignment wrapText="1"/>
      <protection locked="0" hidden="1"/>
    </xf>
    <xf numFmtId="4" fontId="58" fillId="46" borderId="46" xfId="40" applyNumberFormat="1" applyFont="1" applyFill="1" applyBorder="1" applyAlignment="1" applyProtection="1">
      <alignment vertical="center" wrapText="1"/>
      <protection locked="0" hidden="1"/>
    </xf>
    <xf numFmtId="4" fontId="58" fillId="46" borderId="44" xfId="40" applyNumberFormat="1" applyFont="1" applyFill="1" applyBorder="1" applyAlignment="1" applyProtection="1">
      <alignment vertical="center" wrapText="1"/>
      <protection locked="0" hidden="1"/>
    </xf>
    <xf numFmtId="0" fontId="1" fillId="0" borderId="44" xfId="40" applyBorder="1" applyAlignment="1" applyProtection="1">
      <alignment wrapText="1"/>
      <protection locked="0" hidden="1"/>
    </xf>
    <xf numFmtId="0" fontId="1" fillId="0" borderId="65" xfId="40" applyBorder="1" applyAlignment="1" applyProtection="1">
      <alignment wrapText="1"/>
      <protection locked="0" hidden="1"/>
    </xf>
    <xf numFmtId="0" fontId="1" fillId="0" borderId="21" xfId="40" applyBorder="1" applyAlignment="1" applyProtection="1">
      <alignment wrapText="1"/>
      <protection locked="0" hidden="1"/>
    </xf>
    <xf numFmtId="0" fontId="62" fillId="0" borderId="17" xfId="40" applyFont="1" applyBorder="1" applyAlignment="1">
      <alignment wrapText="1"/>
    </xf>
    <xf numFmtId="0" fontId="62" fillId="0" borderId="44" xfId="40" applyFont="1" applyBorder="1" applyAlignment="1">
      <alignment wrapText="1"/>
    </xf>
    <xf numFmtId="0" fontId="55" fillId="0" borderId="65" xfId="40" applyFont="1" applyBorder="1" applyAlignment="1" applyProtection="1">
      <alignment wrapText="1"/>
      <protection locked="0" hidden="1"/>
    </xf>
    <xf numFmtId="0" fontId="62" fillId="0" borderId="21" xfId="40" applyFont="1" applyBorder="1" applyAlignment="1">
      <alignment wrapText="1"/>
    </xf>
    <xf numFmtId="0" fontId="63" fillId="0" borderId="64" xfId="40" applyFont="1" applyBorder="1" applyAlignment="1">
      <alignment horizontal="left" wrapText="1"/>
    </xf>
    <xf numFmtId="4" fontId="58" fillId="46" borderId="17" xfId="40" applyNumberFormat="1" applyFont="1" applyFill="1" applyBorder="1" applyAlignment="1">
      <alignment vertical="center" wrapText="1"/>
    </xf>
    <xf numFmtId="0" fontId="63" fillId="0" borderId="65" xfId="40" applyFont="1" applyBorder="1" applyAlignment="1">
      <alignment horizontal="left" wrapText="1"/>
    </xf>
    <xf numFmtId="4" fontId="58" fillId="46" borderId="44" xfId="40" applyNumberFormat="1" applyFont="1" applyFill="1" applyBorder="1" applyAlignment="1">
      <alignment vertical="center" wrapText="1"/>
    </xf>
    <xf numFmtId="0" fontId="64" fillId="46" borderId="44" xfId="40" applyFont="1" applyFill="1" applyBorder="1" applyAlignment="1">
      <alignment wrapText="1"/>
    </xf>
    <xf numFmtId="4" fontId="8" fillId="45" borderId="44" xfId="40" applyNumberFormat="1" applyFont="1" applyFill="1" applyBorder="1" applyAlignment="1">
      <alignment vertical="center" wrapText="1"/>
    </xf>
    <xf numFmtId="0" fontId="62" fillId="0" borderId="65" xfId="40" applyFont="1" applyBorder="1" applyAlignment="1">
      <alignment horizontal="left" wrapText="1"/>
    </xf>
    <xf numFmtId="0" fontId="62" fillId="46" borderId="44" xfId="40" applyFont="1" applyFill="1" applyBorder="1" applyAlignment="1">
      <alignment wrapText="1"/>
    </xf>
    <xf numFmtId="0" fontId="62" fillId="0" borderId="56" xfId="40" applyFont="1" applyBorder="1" applyAlignment="1">
      <alignment horizontal="left" wrapText="1"/>
    </xf>
    <xf numFmtId="0" fontId="62" fillId="0" borderId="64" xfId="40" applyFont="1" applyBorder="1" applyAlignment="1">
      <alignment wrapText="1"/>
    </xf>
    <xf numFmtId="0" fontId="65" fillId="46" borderId="44" xfId="40" applyFont="1" applyFill="1" applyBorder="1" applyAlignment="1">
      <alignment wrapText="1"/>
    </xf>
    <xf numFmtId="0" fontId="62" fillId="0" borderId="65" xfId="40" applyFont="1" applyBorder="1" applyAlignment="1">
      <alignment wrapText="1"/>
    </xf>
    <xf numFmtId="0" fontId="63" fillId="46" borderId="44" xfId="40" applyFont="1" applyFill="1" applyBorder="1" applyAlignment="1">
      <alignment wrapText="1"/>
    </xf>
    <xf numFmtId="4" fontId="58" fillId="46" borderId="46" xfId="40" applyNumberFormat="1" applyFont="1" applyFill="1" applyBorder="1" applyAlignment="1">
      <alignment vertical="center" wrapText="1"/>
    </xf>
    <xf numFmtId="0" fontId="63" fillId="0" borderId="65" xfId="40" applyFont="1" applyBorder="1" applyAlignment="1">
      <alignment wrapText="1"/>
    </xf>
    <xf numFmtId="4" fontId="58" fillId="45" borderId="21" xfId="40" applyNumberFormat="1" applyFont="1" applyFill="1" applyBorder="1" applyAlignment="1" applyProtection="1">
      <alignment vertical="center" wrapText="1"/>
      <protection locked="0" hidden="1"/>
    </xf>
    <xf numFmtId="4" fontId="58" fillId="45" borderId="22" xfId="40" applyNumberFormat="1" applyFont="1" applyFill="1" applyBorder="1" applyAlignment="1" applyProtection="1">
      <alignment vertical="center" wrapText="1"/>
      <protection locked="0" hidden="1"/>
    </xf>
    <xf numFmtId="0" fontId="1" fillId="0" borderId="21" xfId="40" applyBorder="1" applyAlignment="1">
      <alignment wrapText="1"/>
    </xf>
    <xf numFmtId="0" fontId="1" fillId="0" borderId="22" xfId="40" applyBorder="1" applyAlignment="1">
      <alignment wrapText="1"/>
    </xf>
    <xf numFmtId="0" fontId="63" fillId="0" borderId="56" xfId="40" applyFont="1" applyBorder="1" applyAlignment="1">
      <alignment wrapText="1"/>
    </xf>
    <xf numFmtId="4" fontId="58" fillId="46" borderId="21" xfId="40" applyNumberFormat="1" applyFont="1" applyFill="1" applyBorder="1" applyAlignment="1">
      <alignment wrapText="1"/>
    </xf>
    <xf numFmtId="0" fontId="63" fillId="46" borderId="21" xfId="40" applyFont="1" applyFill="1" applyBorder="1" applyAlignment="1">
      <alignment wrapText="1"/>
    </xf>
    <xf numFmtId="4" fontId="58" fillId="46" borderId="22" xfId="40" applyNumberFormat="1" applyFont="1" applyFill="1" applyBorder="1" applyAlignment="1" applyProtection="1">
      <alignment vertical="center" wrapText="1"/>
      <protection locked="0" hidden="1"/>
    </xf>
    <xf numFmtId="0" fontId="62" fillId="46" borderId="21" xfId="40" applyFont="1" applyFill="1" applyBorder="1" applyAlignment="1">
      <alignment wrapText="1"/>
    </xf>
    <xf numFmtId="4" fontId="60" fillId="46" borderId="21" xfId="40" applyNumberFormat="1" applyFont="1" applyFill="1" applyBorder="1" applyAlignment="1">
      <alignment vertical="center" wrapText="1"/>
    </xf>
    <xf numFmtId="4" fontId="60" fillId="46" borderId="22" xfId="40" applyNumberFormat="1" applyFont="1" applyFill="1" applyBorder="1" applyAlignment="1">
      <alignment vertical="center" wrapText="1"/>
    </xf>
    <xf numFmtId="4" fontId="60" fillId="45" borderId="44" xfId="40" applyNumberFormat="1" applyFont="1" applyFill="1" applyBorder="1" applyAlignment="1">
      <alignment vertical="center" wrapText="1"/>
    </xf>
    <xf numFmtId="4" fontId="60" fillId="46" borderId="44" xfId="40" applyNumberFormat="1" applyFont="1" applyFill="1" applyBorder="1" applyAlignment="1">
      <alignment vertical="center" wrapText="1"/>
    </xf>
    <xf numFmtId="4" fontId="60" fillId="46" borderId="46" xfId="40" applyNumberFormat="1" applyFont="1" applyFill="1" applyBorder="1" applyAlignment="1">
      <alignment vertical="center" wrapText="1"/>
    </xf>
    <xf numFmtId="0" fontId="62" fillId="46" borderId="23" xfId="40" applyFont="1" applyFill="1" applyBorder="1" applyAlignment="1">
      <alignment wrapText="1"/>
    </xf>
    <xf numFmtId="4" fontId="60" fillId="46" borderId="23" xfId="40" applyNumberFormat="1" applyFont="1" applyFill="1" applyBorder="1" applyAlignment="1">
      <alignment vertical="center" wrapText="1"/>
    </xf>
    <xf numFmtId="4" fontId="60" fillId="46" borderId="24" xfId="40" applyNumberFormat="1" applyFont="1" applyFill="1" applyBorder="1" applyAlignment="1">
      <alignment vertical="center" wrapText="1"/>
    </xf>
    <xf numFmtId="0" fontId="58" fillId="0" borderId="57" xfId="40" applyFont="1" applyBorder="1" applyAlignment="1">
      <alignment vertical="center" wrapText="1"/>
    </xf>
    <xf numFmtId="4" fontId="58" fillId="46" borderId="15" xfId="40" applyNumberFormat="1" applyFont="1" applyFill="1" applyBorder="1" applyAlignment="1">
      <alignment vertical="center" wrapText="1"/>
    </xf>
    <xf numFmtId="0" fontId="58" fillId="46" borderId="15" xfId="40" applyFont="1" applyFill="1" applyBorder="1" applyAlignment="1">
      <alignment vertical="center" wrapText="1"/>
    </xf>
    <xf numFmtId="4" fontId="58" fillId="46" borderId="16" xfId="40" applyNumberFormat="1" applyFont="1" applyFill="1" applyBorder="1" applyAlignment="1">
      <alignment vertical="center" wrapText="1"/>
    </xf>
    <xf numFmtId="0" fontId="60" fillId="0" borderId="0" xfId="40" applyFont="1"/>
    <xf numFmtId="0" fontId="60" fillId="0" borderId="50" xfId="40" applyFont="1" applyBorder="1"/>
    <xf numFmtId="0" fontId="60" fillId="0" borderId="0" xfId="40" applyFont="1" applyProtection="1">
      <protection locked="0"/>
    </xf>
    <xf numFmtId="14" fontId="60" fillId="0" borderId="50" xfId="40" applyNumberFormat="1" applyFont="1" applyBorder="1" applyAlignment="1" applyProtection="1">
      <alignment horizontal="center"/>
      <protection locked="0"/>
    </xf>
    <xf numFmtId="0" fontId="58" fillId="0" borderId="0" xfId="40" applyFont="1"/>
    <xf numFmtId="0" fontId="58" fillId="0" borderId="0" xfId="40" applyFont="1" applyProtection="1">
      <protection locked="0"/>
    </xf>
    <xf numFmtId="0" fontId="8" fillId="0" borderId="0" xfId="41"/>
    <xf numFmtId="4" fontId="8" fillId="0" borderId="0" xfId="41" applyNumberFormat="1"/>
    <xf numFmtId="0" fontId="28" fillId="0" borderId="0" xfId="41" applyFont="1" applyAlignment="1">
      <alignment horizontal="right"/>
    </xf>
    <xf numFmtId="0" fontId="8" fillId="0" borderId="0" xfId="41" applyAlignment="1">
      <alignment horizontal="left"/>
    </xf>
    <xf numFmtId="0" fontId="8" fillId="0" borderId="0" xfId="41" applyAlignment="1">
      <alignment horizontal="center"/>
    </xf>
    <xf numFmtId="0" fontId="66" fillId="0" borderId="0" xfId="41" applyFont="1"/>
    <xf numFmtId="0" fontId="8" fillId="0" borderId="41" xfId="41" applyBorder="1"/>
    <xf numFmtId="0" fontId="8" fillId="0" borderId="50" xfId="41" applyBorder="1"/>
    <xf numFmtId="2" fontId="8" fillId="0" borderId="0" xfId="41" applyNumberFormat="1"/>
    <xf numFmtId="4" fontId="61" fillId="0" borderId="0" xfId="41" applyNumberFormat="1" applyFont="1"/>
    <xf numFmtId="0" fontId="61" fillId="0" borderId="0" xfId="41" applyFont="1"/>
    <xf numFmtId="4" fontId="61" fillId="0" borderId="0" xfId="41" applyNumberFormat="1" applyFont="1" applyAlignment="1">
      <alignment horizontal="right"/>
    </xf>
    <xf numFmtId="0" fontId="61" fillId="0" borderId="0" xfId="41" applyFont="1" applyAlignment="1">
      <alignment horizontal="right"/>
    </xf>
    <xf numFmtId="4" fontId="61" fillId="0" borderId="15" xfId="41" applyNumberFormat="1" applyFont="1" applyBorder="1" applyAlignment="1">
      <alignment horizontal="right"/>
    </xf>
    <xf numFmtId="0" fontId="61" fillId="0" borderId="38" xfId="41" applyFont="1" applyBorder="1"/>
    <xf numFmtId="0" fontId="61" fillId="0" borderId="57" xfId="41" applyFont="1" applyBorder="1"/>
    <xf numFmtId="0" fontId="8" fillId="0" borderId="0" xfId="41" applyAlignment="1">
      <alignment horizontal="right"/>
    </xf>
    <xf numFmtId="4" fontId="8" fillId="0" borderId="37" xfId="41" applyNumberFormat="1" applyBorder="1" applyAlignment="1">
      <alignment horizontal="right"/>
    </xf>
    <xf numFmtId="0" fontId="8" fillId="0" borderId="31" xfId="41" applyBorder="1"/>
    <xf numFmtId="0" fontId="61" fillId="0" borderId="14" xfId="41" applyFont="1" applyBorder="1"/>
    <xf numFmtId="4" fontId="8" fillId="0" borderId="60" xfId="41" applyNumberFormat="1" applyBorder="1" applyAlignment="1">
      <alignment horizontal="right"/>
    </xf>
    <xf numFmtId="0" fontId="8" fillId="0" borderId="11" xfId="41" applyBorder="1"/>
    <xf numFmtId="0" fontId="8" fillId="0" borderId="28" xfId="41" applyBorder="1"/>
    <xf numFmtId="0" fontId="8" fillId="0" borderId="55" xfId="41" applyBorder="1"/>
    <xf numFmtId="4" fontId="61" fillId="0" borderId="60" xfId="41" applyNumberFormat="1" applyFont="1" applyBorder="1" applyAlignment="1">
      <alignment horizontal="right"/>
    </xf>
    <xf numFmtId="0" fontId="61" fillId="0" borderId="11" xfId="41" applyFont="1" applyBorder="1"/>
    <xf numFmtId="0" fontId="61" fillId="0" borderId="28" xfId="41" applyFont="1" applyBorder="1"/>
    <xf numFmtId="0" fontId="61" fillId="0" borderId="50" xfId="41" applyFont="1" applyBorder="1"/>
    <xf numFmtId="0" fontId="61" fillId="0" borderId="55" xfId="41" applyFont="1" applyBorder="1"/>
    <xf numFmtId="0" fontId="8" fillId="0" borderId="22" xfId="41" applyBorder="1"/>
    <xf numFmtId="0" fontId="8" fillId="0" borderId="56" xfId="41" applyBorder="1"/>
    <xf numFmtId="0" fontId="8" fillId="0" borderId="64" xfId="41" applyBorder="1"/>
    <xf numFmtId="0" fontId="8" fillId="0" borderId="18" xfId="41" applyBorder="1"/>
    <xf numFmtId="4" fontId="61" fillId="0" borderId="62" xfId="41" applyNumberFormat="1" applyFont="1" applyBorder="1" applyAlignment="1">
      <alignment horizontal="right"/>
    </xf>
    <xf numFmtId="0" fontId="61" fillId="0" borderId="58" xfId="41" applyFont="1" applyBorder="1"/>
    <xf numFmtId="0" fontId="61" fillId="0" borderId="53" xfId="41" applyFont="1" applyBorder="1"/>
    <xf numFmtId="0" fontId="61" fillId="0" borderId="20" xfId="41" applyFont="1" applyBorder="1"/>
    <xf numFmtId="0" fontId="61" fillId="0" borderId="39" xfId="41" applyFont="1" applyBorder="1"/>
    <xf numFmtId="0" fontId="61" fillId="0" borderId="54" xfId="41" applyFont="1" applyBorder="1"/>
    <xf numFmtId="0" fontId="8" fillId="0" borderId="124" xfId="41" applyBorder="1" applyAlignment="1">
      <alignment horizontal="right"/>
    </xf>
    <xf numFmtId="0" fontId="8" fillId="0" borderId="124" xfId="41" applyBorder="1"/>
    <xf numFmtId="0" fontId="8" fillId="0" borderId="27" xfId="41" applyBorder="1"/>
    <xf numFmtId="0" fontId="61" fillId="0" borderId="63" xfId="41" applyFont="1" applyBorder="1" applyAlignment="1">
      <alignment horizontal="center" wrapText="1"/>
    </xf>
    <xf numFmtId="0" fontId="61" fillId="0" borderId="0" xfId="41" applyFont="1" applyAlignment="1">
      <alignment horizontal="center" wrapText="1"/>
    </xf>
    <xf numFmtId="0" fontId="8" fillId="0" borderId="13" xfId="41" applyBorder="1"/>
    <xf numFmtId="0" fontId="8" fillId="0" borderId="14" xfId="41" applyBorder="1"/>
    <xf numFmtId="0" fontId="8" fillId="0" borderId="74" xfId="41" applyBorder="1"/>
    <xf numFmtId="0" fontId="8" fillId="0" borderId="63" xfId="41" applyBorder="1"/>
    <xf numFmtId="0" fontId="8" fillId="0" borderId="32" xfId="41" applyBorder="1"/>
    <xf numFmtId="0" fontId="8" fillId="0" borderId="125" xfId="41" applyBorder="1"/>
    <xf numFmtId="0" fontId="64" fillId="0" borderId="63" xfId="41" applyFont="1" applyBorder="1" applyAlignment="1">
      <alignment horizontal="center"/>
    </xf>
    <xf numFmtId="0" fontId="8" fillId="0" borderId="17" xfId="41" applyBorder="1"/>
    <xf numFmtId="0" fontId="8" fillId="0" borderId="126" xfId="41" applyBorder="1"/>
    <xf numFmtId="49" fontId="61" fillId="0" borderId="64" xfId="41" applyNumberFormat="1" applyFont="1" applyBorder="1"/>
    <xf numFmtId="0" fontId="61" fillId="0" borderId="17" xfId="41" applyFont="1" applyBorder="1"/>
    <xf numFmtId="0" fontId="8" fillId="0" borderId="46" xfId="41" applyBorder="1"/>
    <xf numFmtId="0" fontId="8" fillId="0" borderId="45" xfId="41" applyBorder="1"/>
    <xf numFmtId="0" fontId="8" fillId="0" borderId="65" xfId="41" applyBorder="1"/>
    <xf numFmtId="0" fontId="61" fillId="0" borderId="64" xfId="41" applyFont="1" applyBorder="1"/>
    <xf numFmtId="0" fontId="8" fillId="0" borderId="52" xfId="41" applyBorder="1"/>
    <xf numFmtId="0" fontId="8" fillId="0" borderId="53" xfId="41" applyBorder="1"/>
    <xf numFmtId="0" fontId="8" fillId="0" borderId="127" xfId="41" applyBorder="1"/>
    <xf numFmtId="0" fontId="67" fillId="0" borderId="0" xfId="41" applyFont="1"/>
    <xf numFmtId="4" fontId="61" fillId="0" borderId="128" xfId="41" applyNumberFormat="1" applyFont="1" applyBorder="1" applyAlignment="1">
      <alignment horizontal="right"/>
    </xf>
    <xf numFmtId="4" fontId="61" fillId="0" borderId="68" xfId="41" applyNumberFormat="1" applyFont="1" applyBorder="1"/>
    <xf numFmtId="0" fontId="61" fillId="0" borderId="16" xfId="41" applyFont="1" applyBorder="1"/>
    <xf numFmtId="4" fontId="61" fillId="0" borderId="129" xfId="41" applyNumberFormat="1" applyFont="1" applyBorder="1" applyAlignment="1">
      <alignment horizontal="right"/>
    </xf>
    <xf numFmtId="4" fontId="61" fillId="0" borderId="124" xfId="41" applyNumberFormat="1" applyFont="1" applyBorder="1"/>
    <xf numFmtId="0" fontId="61" fillId="0" borderId="18" xfId="41" applyFont="1" applyBorder="1"/>
    <xf numFmtId="4" fontId="61" fillId="0" borderId="11" xfId="41" applyNumberFormat="1" applyFont="1" applyBorder="1"/>
    <xf numFmtId="4" fontId="8" fillId="0" borderId="11" xfId="41" applyNumberFormat="1" applyBorder="1"/>
    <xf numFmtId="4" fontId="8" fillId="0" borderId="130" xfId="41" applyNumberFormat="1" applyBorder="1" applyAlignment="1">
      <alignment horizontal="right"/>
    </xf>
    <xf numFmtId="4" fontId="8" fillId="45" borderId="60" xfId="41" applyNumberFormat="1" applyFill="1" applyBorder="1" applyAlignment="1">
      <alignment horizontal="right"/>
    </xf>
    <xf numFmtId="4" fontId="8" fillId="45" borderId="11" xfId="41" applyNumberFormat="1" applyFill="1" applyBorder="1"/>
    <xf numFmtId="0" fontId="8" fillId="45" borderId="0" xfId="41" applyFill="1"/>
    <xf numFmtId="0" fontId="8" fillId="45" borderId="28" xfId="41" applyFill="1" applyBorder="1"/>
    <xf numFmtId="0" fontId="8" fillId="45" borderId="50" xfId="41" applyFill="1" applyBorder="1"/>
    <xf numFmtId="0" fontId="8" fillId="45" borderId="22" xfId="41" applyFill="1" applyBorder="1"/>
    <xf numFmtId="0" fontId="8" fillId="45" borderId="41" xfId="41" applyFill="1" applyBorder="1"/>
    <xf numFmtId="0" fontId="8" fillId="45" borderId="18" xfId="41" applyFill="1" applyBorder="1"/>
    <xf numFmtId="4" fontId="61" fillId="45" borderId="60" xfId="41" applyNumberFormat="1" applyFont="1" applyFill="1" applyBorder="1" applyAlignment="1">
      <alignment horizontal="right"/>
    </xf>
    <xf numFmtId="0" fontId="61" fillId="45" borderId="0" xfId="41" applyFont="1" applyFill="1"/>
    <xf numFmtId="0" fontId="61" fillId="0" borderId="56" xfId="41" applyFont="1" applyBorder="1" applyAlignment="1">
      <alignment wrapText="1"/>
    </xf>
    <xf numFmtId="0" fontId="8" fillId="0" borderId="55" xfId="41" applyBorder="1" applyAlignment="1">
      <alignment vertical="top"/>
    </xf>
    <xf numFmtId="0" fontId="8" fillId="0" borderId="0" xfId="41" applyAlignment="1">
      <alignment horizontal="center" vertical="center"/>
    </xf>
    <xf numFmtId="4" fontId="8" fillId="0" borderId="0" xfId="41" applyNumberFormat="1" applyAlignment="1">
      <alignment horizontal="center" vertical="center"/>
    </xf>
    <xf numFmtId="0" fontId="61" fillId="0" borderId="63" xfId="41" applyFont="1" applyBorder="1" applyAlignment="1">
      <alignment horizontal="center" vertical="center" wrapText="1"/>
    </xf>
    <xf numFmtId="0" fontId="61" fillId="0" borderId="0" xfId="41" applyFont="1" applyAlignment="1">
      <alignment horizontal="center" vertical="center" wrapText="1"/>
    </xf>
    <xf numFmtId="0" fontId="8" fillId="0" borderId="13" xfId="41" applyBorder="1" applyAlignment="1">
      <alignment horizontal="center" vertical="center"/>
    </xf>
    <xf numFmtId="0" fontId="8" fillId="0" borderId="14" xfId="41" applyBorder="1" applyAlignment="1">
      <alignment horizontal="center" vertical="center"/>
    </xf>
    <xf numFmtId="0" fontId="8" fillId="0" borderId="74" xfId="41" applyBorder="1" applyAlignment="1">
      <alignment horizontal="center" vertical="center"/>
    </xf>
    <xf numFmtId="0" fontId="64" fillId="0" borderId="63" xfId="41" applyFont="1" applyBorder="1" applyAlignment="1">
      <alignment horizontal="center" wrapText="1"/>
    </xf>
    <xf numFmtId="4" fontId="1" fillId="0" borderId="0" xfId="40" applyNumberFormat="1"/>
    <xf numFmtId="0" fontId="58" fillId="0" borderId="0" xfId="40" applyFont="1" applyAlignment="1">
      <alignment horizontal="right"/>
    </xf>
    <xf numFmtId="0" fontId="55" fillId="0" borderId="0" xfId="40" applyFont="1"/>
    <xf numFmtId="0" fontId="1" fillId="0" borderId="0" xfId="40" applyAlignment="1">
      <alignment wrapText="1"/>
    </xf>
    <xf numFmtId="4" fontId="1" fillId="0" borderId="0" xfId="40" applyNumberFormat="1" applyAlignment="1">
      <alignment wrapText="1"/>
    </xf>
    <xf numFmtId="0" fontId="55" fillId="0" borderId="0" xfId="40" applyFont="1" applyAlignment="1">
      <alignment wrapText="1"/>
    </xf>
    <xf numFmtId="0" fontId="1" fillId="45" borderId="0" xfId="40" applyFill="1" applyAlignment="1">
      <alignment wrapText="1"/>
    </xf>
    <xf numFmtId="4" fontId="47" fillId="0" borderId="11" xfId="0" applyNumberFormat="1" applyFont="1" applyFill="1" applyBorder="1" applyAlignment="1">
      <alignment horizontal="right"/>
    </xf>
    <xf numFmtId="0" fontId="58" fillId="46" borderId="14" xfId="40" applyFont="1" applyFill="1" applyBorder="1" applyAlignment="1" applyProtection="1">
      <alignment horizontal="center" vertical="center"/>
      <protection locked="0" hidden="1"/>
    </xf>
    <xf numFmtId="0" fontId="58" fillId="0" borderId="0" xfId="40" applyFont="1" applyAlignment="1">
      <alignment horizontal="center" vertical="center"/>
    </xf>
    <xf numFmtId="0" fontId="58" fillId="0" borderId="45" xfId="40" applyFont="1" applyBorder="1" applyAlignment="1">
      <alignment horizontal="center" vertical="center"/>
    </xf>
    <xf numFmtId="0" fontId="57" fillId="46" borderId="53" xfId="40" applyFont="1" applyFill="1" applyBorder="1" applyAlignment="1" applyProtection="1">
      <alignment horizontal="center" vertical="center"/>
      <protection locked="0" hidden="1"/>
    </xf>
    <xf numFmtId="0" fontId="58" fillId="46" borderId="0" xfId="40" applyFont="1" applyFill="1" applyAlignment="1" applyProtection="1">
      <alignment horizontal="center" vertical="center"/>
      <protection locked="0" hidden="1"/>
    </xf>
    <xf numFmtId="0" fontId="59" fillId="46" borderId="0" xfId="40" applyFont="1" applyFill="1" applyAlignment="1" applyProtection="1">
      <alignment horizontal="center" vertical="center"/>
      <protection locked="0" hidden="1"/>
    </xf>
    <xf numFmtId="0" fontId="59" fillId="46" borderId="0" xfId="40" applyFont="1" applyFill="1" applyAlignment="1" applyProtection="1">
      <alignment horizontal="center" vertical="top"/>
      <protection locked="0" hidden="1"/>
    </xf>
    <xf numFmtId="0" fontId="8" fillId="0" borderId="70" xfId="41" applyBorder="1"/>
    <xf numFmtId="0" fontId="8" fillId="0" borderId="53" xfId="41" applyBorder="1"/>
    <xf numFmtId="0" fontId="8" fillId="0" borderId="66" xfId="41" applyBorder="1"/>
    <xf numFmtId="0" fontId="61" fillId="0" borderId="64" xfId="41" applyFont="1" applyBorder="1" applyAlignment="1">
      <alignment horizontal="center"/>
    </xf>
    <xf numFmtId="0" fontId="61" fillId="0" borderId="0" xfId="41" applyFont="1" applyAlignment="1">
      <alignment horizontal="center"/>
    </xf>
    <xf numFmtId="0" fontId="61" fillId="0" borderId="126" xfId="41" applyFont="1" applyBorder="1" applyAlignment="1">
      <alignment horizontal="center"/>
    </xf>
    <xf numFmtId="0" fontId="8" fillId="0" borderId="41" xfId="41" applyBorder="1" applyAlignment="1">
      <alignment vertical="top" wrapText="1"/>
    </xf>
    <xf numFmtId="0" fontId="8" fillId="0" borderId="22" xfId="41" applyBorder="1" applyAlignment="1">
      <alignment vertical="top" wrapText="1"/>
    </xf>
    <xf numFmtId="0" fontId="8" fillId="0" borderId="41" xfId="41" applyBorder="1" applyAlignment="1">
      <alignment wrapText="1"/>
    </xf>
    <xf numFmtId="0" fontId="8" fillId="0" borderId="22" xfId="41" applyBorder="1" applyAlignment="1">
      <alignment wrapText="1"/>
    </xf>
    <xf numFmtId="0" fontId="61" fillId="45" borderId="41" xfId="41" applyFont="1" applyFill="1" applyBorder="1" applyAlignment="1">
      <alignment wrapText="1"/>
    </xf>
    <xf numFmtId="0" fontId="8" fillId="45" borderId="41" xfId="41" applyFill="1" applyBorder="1" applyAlignment="1">
      <alignment wrapText="1"/>
    </xf>
    <xf numFmtId="0" fontId="8" fillId="45" borderId="22" xfId="41" applyFill="1" applyBorder="1" applyAlignment="1">
      <alignment wrapText="1"/>
    </xf>
    <xf numFmtId="0" fontId="61" fillId="0" borderId="41" xfId="41" applyFont="1" applyBorder="1" applyAlignment="1">
      <alignment wrapText="1"/>
    </xf>
    <xf numFmtId="0" fontId="8" fillId="0" borderId="0" xfId="41" applyAlignment="1">
      <alignment horizontal="center"/>
    </xf>
    <xf numFmtId="14" fontId="61" fillId="0" borderId="0" xfId="41" applyNumberFormat="1" applyFont="1" applyAlignment="1">
      <alignment horizontal="left"/>
    </xf>
    <xf numFmtId="0" fontId="61" fillId="0" borderId="0" xfId="41" applyFont="1" applyAlignment="1">
      <alignment horizontal="left"/>
    </xf>
    <xf numFmtId="0" fontId="8" fillId="0" borderId="0" xfId="41" applyAlignment="1">
      <alignment horizontal="left"/>
    </xf>
    <xf numFmtId="0" fontId="8" fillId="0" borderId="126" xfId="41" applyBorder="1" applyAlignment="1">
      <alignment horizontal="center"/>
    </xf>
    <xf numFmtId="0" fontId="8" fillId="0" borderId="56" xfId="41" applyBorder="1" applyAlignment="1">
      <alignment wrapText="1"/>
    </xf>
    <xf numFmtId="0" fontId="8" fillId="0" borderId="74" xfId="41" applyBorder="1" applyAlignment="1">
      <alignment wrapText="1"/>
    </xf>
    <xf numFmtId="0" fontId="8" fillId="0" borderId="14" xfId="41" applyBorder="1"/>
    <xf numFmtId="0" fontId="8" fillId="0" borderId="13" xfId="41" applyBorder="1"/>
    <xf numFmtId="0" fontId="8" fillId="0" borderId="0" xfId="41"/>
    <xf numFmtId="14" fontId="8" fillId="0" borderId="0" xfId="41" applyNumberFormat="1" applyAlignment="1">
      <alignment horizontal="center"/>
    </xf>
    <xf numFmtId="0" fontId="34" fillId="0" borderId="106" xfId="0" applyFont="1" applyBorder="1"/>
    <xf numFmtId="0" fontId="47" fillId="0" borderId="85" xfId="0" applyFont="1" applyBorder="1"/>
    <xf numFmtId="0" fontId="48" fillId="0" borderId="106" xfId="0" applyFont="1" applyBorder="1" applyAlignment="1">
      <alignment horizontal="left" wrapText="1" indent="1"/>
    </xf>
    <xf numFmtId="0" fontId="48" fillId="0" borderId="118" xfId="0" applyFont="1" applyBorder="1" applyAlignment="1">
      <alignment horizontal="left" wrapText="1" indent="1"/>
    </xf>
    <xf numFmtId="0" fontId="47" fillId="43" borderId="52" xfId="0" applyFont="1" applyFill="1" applyBorder="1" applyAlignment="1">
      <alignment horizontal="center" wrapText="1"/>
    </xf>
    <xf numFmtId="0" fontId="31" fillId="0" borderId="49" xfId="0" applyFont="1" applyBorder="1" applyAlignment="1">
      <alignment horizontal="center" wrapText="1"/>
    </xf>
    <xf numFmtId="4" fontId="32" fillId="42" borderId="5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>
      <alignment horizontal="center" vertical="center"/>
    </xf>
    <xf numFmtId="4" fontId="40" fillId="0" borderId="56" xfId="0" applyNumberFormat="1" applyFont="1" applyBorder="1" applyAlignment="1" applyProtection="1">
      <alignment horizontal="justify" vertical="center"/>
      <protection locked="0"/>
    </xf>
    <xf numFmtId="4" fontId="40" fillId="0" borderId="22" xfId="0" applyNumberFormat="1" applyFont="1" applyBorder="1" applyAlignment="1" applyProtection="1">
      <alignment horizontal="justify" vertical="center"/>
      <protection locked="0"/>
    </xf>
    <xf numFmtId="4" fontId="32" fillId="0" borderId="54" xfId="0" applyNumberFormat="1" applyFont="1" applyBorder="1" applyAlignment="1">
      <alignment horizontal="left" vertical="center" wrapText="1"/>
    </xf>
    <xf numFmtId="0" fontId="31" fillId="0" borderId="20" xfId="0" applyFont="1" applyBorder="1" applyAlignment="1">
      <alignment horizontal="left" vertical="center" wrapText="1"/>
    </xf>
    <xf numFmtId="0" fontId="48" fillId="0" borderId="104" xfId="0" applyFont="1" applyBorder="1" applyAlignment="1">
      <alignment horizontal="left" wrapText="1" indent="1"/>
    </xf>
    <xf numFmtId="0" fontId="48" fillId="0" borderId="122" xfId="0" applyFont="1" applyBorder="1" applyAlignment="1">
      <alignment horizontal="left" wrapText="1" indent="1"/>
    </xf>
    <xf numFmtId="4" fontId="40" fillId="0" borderId="65" xfId="0" applyNumberFormat="1" applyFont="1" applyBorder="1" applyAlignment="1" applyProtection="1">
      <alignment horizontal="justify" vertical="center"/>
      <protection locked="0"/>
    </xf>
    <xf numFmtId="4" fontId="40" fillId="0" borderId="46" xfId="0" applyNumberFormat="1" applyFont="1" applyBorder="1" applyAlignment="1" applyProtection="1">
      <alignment horizontal="justify" vertical="center"/>
      <protection locked="0"/>
    </xf>
    <xf numFmtId="4" fontId="30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4" fontId="34" fillId="42" borderId="57" xfId="0" applyNumberFormat="1" applyFont="1" applyFill="1" applyBorder="1" applyAlignment="1" applyProtection="1">
      <alignment vertical="center" wrapText="1"/>
      <protection locked="0"/>
    </xf>
    <xf numFmtId="0" fontId="31" fillId="0" borderId="69" xfId="0" applyFont="1" applyBorder="1" applyAlignment="1">
      <alignment vertical="center"/>
    </xf>
    <xf numFmtId="4" fontId="33" fillId="0" borderId="71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0" fontId="48" fillId="0" borderId="120" xfId="0" applyFont="1" applyBorder="1" applyAlignment="1">
      <alignment wrapText="1"/>
    </xf>
    <xf numFmtId="0" fontId="48" fillId="0" borderId="121" xfId="0" applyFont="1" applyBorder="1" applyAlignment="1">
      <alignment wrapText="1"/>
    </xf>
    <xf numFmtId="4" fontId="40" fillId="42" borderId="57" xfId="0" applyNumberFormat="1" applyFont="1" applyFill="1" applyBorder="1" applyAlignment="1" applyProtection="1">
      <alignment vertical="center" wrapText="1"/>
      <protection locked="0"/>
    </xf>
    <xf numFmtId="4" fontId="40" fillId="41" borderId="16" xfId="0" applyNumberFormat="1" applyFont="1" applyFill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 wrapText="1"/>
      <protection locked="0"/>
    </xf>
    <xf numFmtId="4" fontId="33" fillId="0" borderId="20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 applyProtection="1">
      <alignment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0" fontId="31" fillId="0" borderId="25" xfId="0" applyFont="1" applyBorder="1" applyAlignment="1">
      <alignment vertical="center"/>
    </xf>
    <xf numFmtId="14" fontId="47" fillId="0" borderId="0" xfId="0" applyNumberFormat="1" applyFont="1" applyAlignment="1">
      <alignment horizontal="left" wrapText="1"/>
    </xf>
    <xf numFmtId="0" fontId="47" fillId="0" borderId="0" xfId="0" applyFont="1" applyAlignment="1">
      <alignment horizontal="left" wrapText="1"/>
    </xf>
    <xf numFmtId="4" fontId="31" fillId="0" borderId="55" xfId="0" applyNumberFormat="1" applyFont="1" applyBorder="1" applyAlignment="1" applyProtection="1">
      <alignment horizontal="left" vertical="center" wrapText="1"/>
      <protection locked="0"/>
    </xf>
    <xf numFmtId="4" fontId="31" fillId="0" borderId="50" xfId="0" applyNumberFormat="1" applyFont="1" applyBorder="1" applyAlignment="1" applyProtection="1">
      <alignment horizontal="left" vertical="center" wrapText="1"/>
      <protection locked="0"/>
    </xf>
    <xf numFmtId="4" fontId="31" fillId="0" borderId="28" xfId="0" applyNumberFormat="1" applyFont="1" applyBorder="1" applyAlignment="1" applyProtection="1">
      <alignment horizontal="left" vertical="center" wrapText="1"/>
      <protection locked="0"/>
    </xf>
    <xf numFmtId="4" fontId="31" fillId="0" borderId="56" xfId="0" applyNumberFormat="1" applyFont="1" applyBorder="1" applyAlignment="1" applyProtection="1">
      <alignment horizontal="left" vertical="center" wrapText="1" indent="2"/>
      <protection locked="0"/>
    </xf>
    <xf numFmtId="0" fontId="31" fillId="0" borderId="41" xfId="0" applyFont="1" applyBorder="1" applyAlignment="1">
      <alignment horizontal="left" vertical="center" wrapText="1" indent="2"/>
    </xf>
    <xf numFmtId="0" fontId="31" fillId="0" borderId="22" xfId="0" applyFont="1" applyBorder="1" applyAlignment="1">
      <alignment horizontal="left" vertical="center" wrapText="1" indent="2"/>
    </xf>
    <xf numFmtId="4" fontId="33" fillId="0" borderId="56" xfId="0" applyNumberFormat="1" applyFont="1" applyBorder="1" applyAlignment="1">
      <alignment horizontal="left" vertical="center"/>
    </xf>
    <xf numFmtId="4" fontId="33" fillId="0" borderId="56" xfId="0" applyNumberFormat="1" applyFont="1" applyBorder="1" applyAlignment="1">
      <alignment horizontal="left" vertical="center" wrapText="1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0" fontId="31" fillId="0" borderId="16" xfId="0" applyFont="1" applyBorder="1" applyAlignment="1">
      <alignment vertical="center"/>
    </xf>
    <xf numFmtId="0" fontId="31" fillId="0" borderId="81" xfId="0" applyFont="1" applyBorder="1" applyAlignment="1">
      <alignment vertical="center"/>
    </xf>
    <xf numFmtId="4" fontId="33" fillId="0" borderId="56" xfId="0" applyNumberFormat="1" applyFont="1" applyBorder="1" applyAlignment="1" applyProtection="1">
      <alignment horizontal="left" vertical="center"/>
      <protection locked="0"/>
    </xf>
    <xf numFmtId="4" fontId="33" fillId="0" borderId="22" xfId="0" applyNumberFormat="1" applyFont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 wrapText="1"/>
      <protection locked="0"/>
    </xf>
    <xf numFmtId="4" fontId="32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horizontal="justify" vertical="center"/>
      <protection locked="0"/>
    </xf>
    <xf numFmtId="4" fontId="33" fillId="0" borderId="22" xfId="0" applyNumberFormat="1" applyFont="1" applyBorder="1" applyAlignment="1" applyProtection="1">
      <alignment horizontal="justify" vertical="center"/>
      <protection locked="0"/>
    </xf>
    <xf numFmtId="0" fontId="31" fillId="0" borderId="0" xfId="0" applyFont="1" applyAlignment="1">
      <alignment wrapText="1"/>
    </xf>
    <xf numFmtId="0" fontId="31" fillId="0" borderId="0" xfId="0" applyFont="1"/>
    <xf numFmtId="4" fontId="40" fillId="41" borderId="57" xfId="0" applyNumberFormat="1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" fontId="37" fillId="0" borderId="0" xfId="0" applyNumberFormat="1" applyFont="1" applyAlignment="1" applyProtection="1">
      <alignment horizontal="left" vertical="center" wrapText="1"/>
      <protection locked="0"/>
    </xf>
    <xf numFmtId="0" fontId="38" fillId="0" borderId="0" xfId="0" applyFont="1" applyAlignment="1">
      <alignment horizontal="left" vertical="center"/>
    </xf>
    <xf numFmtId="4" fontId="33" fillId="0" borderId="56" xfId="0" applyNumberFormat="1" applyFont="1" applyBorder="1" applyAlignment="1" applyProtection="1">
      <alignment horizontal="left" vertical="center" indent="1"/>
      <protection locked="0"/>
    </xf>
    <xf numFmtId="4" fontId="33" fillId="0" borderId="22" xfId="0" applyNumberFormat="1" applyFont="1" applyBorder="1" applyAlignment="1" applyProtection="1">
      <alignment horizontal="left" vertical="center" indent="1"/>
      <protection locked="0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16" xfId="0" applyNumberFormat="1" applyFont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left" vertical="center"/>
      <protection locked="0"/>
    </xf>
    <xf numFmtId="4" fontId="40" fillId="42" borderId="16" xfId="0" applyNumberFormat="1" applyFont="1" applyFill="1" applyBorder="1" applyAlignment="1" applyProtection="1">
      <alignment horizontal="left" vertical="center"/>
      <protection locked="0"/>
    </xf>
    <xf numFmtId="4" fontId="40" fillId="42" borderId="52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63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56" xfId="0" applyNumberFormat="1" applyFont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40" fillId="0" borderId="56" xfId="0" applyNumberFormat="1" applyFont="1" applyBorder="1" applyAlignment="1" applyProtection="1">
      <alignment horizontal="left" vertical="center" wrapText="1"/>
      <protection locked="0"/>
    </xf>
    <xf numFmtId="4" fontId="40" fillId="0" borderId="22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/>
      <protection locked="0"/>
    </xf>
    <xf numFmtId="4" fontId="33" fillId="0" borderId="22" xfId="0" applyNumberFormat="1" applyFont="1" applyBorder="1" applyAlignment="1" applyProtection="1">
      <alignment horizontal="left" vertical="center" wrapText="1"/>
      <protection locked="0"/>
    </xf>
    <xf numFmtId="4" fontId="34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Alignment="1" applyProtection="1">
      <alignment horizontal="left" vertical="center"/>
      <protection locked="0"/>
    </xf>
    <xf numFmtId="4" fontId="31" fillId="0" borderId="64" xfId="0" applyNumberFormat="1" applyFont="1" applyBorder="1" applyAlignment="1" applyProtection="1">
      <alignment vertical="center" wrapText="1"/>
      <protection locked="0"/>
    </xf>
    <xf numFmtId="4" fontId="31" fillId="0" borderId="0" xfId="0" applyNumberFormat="1" applyFont="1" applyAlignment="1" applyProtection="1">
      <alignment vertical="center" wrapText="1"/>
      <protection locked="0"/>
    </xf>
    <xf numFmtId="4" fontId="31" fillId="0" borderId="18" xfId="0" applyNumberFormat="1" applyFont="1" applyBorder="1" applyAlignment="1" applyProtection="1">
      <alignment vertical="center" wrapText="1"/>
      <protection locked="0"/>
    </xf>
    <xf numFmtId="4" fontId="31" fillId="0" borderId="54" xfId="0" applyNumberFormat="1" applyFont="1" applyBorder="1" applyAlignment="1" applyProtection="1">
      <alignment vertical="center"/>
      <protection locked="0"/>
    </xf>
    <xf numFmtId="4" fontId="31" fillId="0" borderId="39" xfId="0" applyNumberFormat="1" applyFont="1" applyBorder="1" applyAlignment="1" applyProtection="1">
      <alignment vertical="center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40" fillId="0" borderId="71" xfId="0" applyNumberFormat="1" applyFont="1" applyBorder="1" applyAlignment="1" applyProtection="1">
      <alignment horizontal="left" vertical="center" wrapText="1"/>
      <protection locked="0"/>
    </xf>
    <xf numFmtId="4" fontId="40" fillId="0" borderId="24" xfId="0" applyNumberFormat="1" applyFont="1" applyBorder="1" applyAlignment="1" applyProtection="1">
      <alignment horizontal="left" vertical="center" wrapText="1"/>
      <protection locked="0"/>
    </xf>
    <xf numFmtId="4" fontId="33" fillId="0" borderId="56" xfId="0" applyNumberFormat="1" applyFont="1" applyBorder="1" applyAlignment="1" applyProtection="1">
      <alignment horizontal="left" vertical="center" wrapText="1" indent="1"/>
      <protection locked="0"/>
    </xf>
    <xf numFmtId="4" fontId="33" fillId="0" borderId="22" xfId="0" applyNumberFormat="1" applyFont="1" applyBorder="1" applyAlignment="1" applyProtection="1">
      <alignment horizontal="left" vertical="center" wrapText="1" indent="1"/>
      <protection locked="0"/>
    </xf>
    <xf numFmtId="4" fontId="40" fillId="41" borderId="57" xfId="0" applyNumberFormat="1" applyFont="1" applyFill="1" applyBorder="1" applyAlignment="1" applyProtection="1">
      <alignment horizontal="justify" vertical="center" wrapText="1"/>
      <protection locked="0"/>
    </xf>
    <xf numFmtId="4" fontId="40" fillId="41" borderId="16" xfId="0" applyNumberFormat="1" applyFont="1" applyFill="1" applyBorder="1" applyAlignment="1" applyProtection="1">
      <alignment horizontal="justify" vertical="center" wrapText="1"/>
      <protection locked="0"/>
    </xf>
    <xf numFmtId="4" fontId="31" fillId="0" borderId="54" xfId="0" applyNumberFormat="1" applyFont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1" fillId="0" borderId="20" xfId="0" applyNumberFormat="1" applyFont="1" applyBorder="1" applyAlignment="1" applyProtection="1">
      <alignment vertical="center" wrapText="1"/>
      <protection locked="0"/>
    </xf>
    <xf numFmtId="4" fontId="31" fillId="0" borderId="56" xfId="0" applyNumberFormat="1" applyFont="1" applyBorder="1" applyAlignment="1" applyProtection="1">
      <alignment vertical="center" wrapText="1"/>
      <protection locked="0"/>
    </xf>
    <xf numFmtId="4" fontId="31" fillId="0" borderId="41" xfId="0" applyNumberFormat="1" applyFont="1" applyBorder="1" applyAlignment="1" applyProtection="1">
      <alignment vertical="center" wrapText="1"/>
      <protection locked="0"/>
    </xf>
    <xf numFmtId="4" fontId="31" fillId="0" borderId="22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 applyProtection="1">
      <alignment horizontal="left" vertical="center"/>
      <protection locked="0"/>
    </xf>
    <xf numFmtId="4" fontId="32" fillId="42" borderId="38" xfId="0" applyNumberFormat="1" applyFont="1" applyFill="1" applyBorder="1" applyAlignment="1" applyProtection="1">
      <alignment horizontal="left" vertical="center"/>
      <protection locked="0"/>
    </xf>
    <xf numFmtId="4" fontId="32" fillId="42" borderId="16" xfId="0" applyNumberFormat="1" applyFont="1" applyFill="1" applyBorder="1" applyAlignment="1" applyProtection="1">
      <alignment horizontal="left" vertical="center"/>
      <protection locked="0"/>
    </xf>
    <xf numFmtId="4" fontId="32" fillId="42" borderId="57" xfId="0" applyNumberFormat="1" applyFont="1" applyFill="1" applyBorder="1" applyAlignment="1" applyProtection="1">
      <alignment horizontal="center" vertical="center"/>
      <protection locked="0"/>
    </xf>
    <xf numFmtId="4" fontId="32" fillId="42" borderId="38" xfId="0" applyNumberFormat="1" applyFont="1" applyFill="1" applyBorder="1" applyAlignment="1" applyProtection="1">
      <alignment horizontal="center" vertical="center"/>
      <protection locked="0"/>
    </xf>
    <xf numFmtId="4" fontId="32" fillId="42" borderId="16" xfId="0" applyNumberFormat="1" applyFont="1" applyFill="1" applyBorder="1" applyAlignment="1" applyProtection="1">
      <alignment horizontal="center" vertical="center"/>
      <protection locked="0"/>
    </xf>
    <xf numFmtId="4" fontId="31" fillId="0" borderId="55" xfId="0" applyNumberFormat="1" applyFont="1" applyBorder="1" applyAlignment="1" applyProtection="1">
      <alignment vertical="center"/>
      <protection locked="0"/>
    </xf>
    <xf numFmtId="4" fontId="31" fillId="0" borderId="50" xfId="0" applyNumberFormat="1" applyFont="1" applyBorder="1" applyAlignment="1" applyProtection="1">
      <alignment vertical="center"/>
      <protection locked="0"/>
    </xf>
    <xf numFmtId="4" fontId="31" fillId="0" borderId="28" xfId="0" applyNumberFormat="1" applyFont="1" applyBorder="1" applyAlignment="1" applyProtection="1">
      <alignment vertical="center"/>
      <protection locked="0"/>
    </xf>
    <xf numFmtId="4" fontId="31" fillId="0" borderId="56" xfId="0" applyNumberFormat="1" applyFont="1" applyBorder="1" applyAlignment="1" applyProtection="1">
      <alignment vertical="center"/>
      <protection locked="0"/>
    </xf>
    <xf numFmtId="4" fontId="31" fillId="0" borderId="41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" fontId="32" fillId="0" borderId="57" xfId="0" applyNumberFormat="1" applyFont="1" applyBorder="1" applyAlignment="1" applyProtection="1">
      <alignment vertical="center"/>
      <protection locked="0"/>
    </xf>
    <xf numFmtId="4" fontId="32" fillId="0" borderId="38" xfId="0" applyNumberFormat="1" applyFont="1" applyBorder="1" applyAlignment="1" applyProtection="1">
      <alignment vertical="center"/>
      <protection locked="0"/>
    </xf>
    <xf numFmtId="4" fontId="32" fillId="0" borderId="16" xfId="0" applyNumberFormat="1" applyFont="1" applyBorder="1" applyAlignment="1" applyProtection="1">
      <alignment vertical="center"/>
      <protection locked="0"/>
    </xf>
    <xf numFmtId="4" fontId="33" fillId="0" borderId="71" xfId="0" applyNumberFormat="1" applyFont="1" applyBorder="1" applyAlignment="1" applyProtection="1">
      <alignment vertical="center"/>
      <protection locked="0"/>
    </xf>
    <xf numFmtId="4" fontId="33" fillId="0" borderId="67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 wrapText="1"/>
      <protection locked="0"/>
    </xf>
    <xf numFmtId="4" fontId="40" fillId="0" borderId="39" xfId="0" applyNumberFormat="1" applyFont="1" applyBorder="1" applyAlignment="1" applyProtection="1">
      <alignment vertical="center" wrapText="1"/>
      <protection locked="0"/>
    </xf>
    <xf numFmtId="4" fontId="40" fillId="0" borderId="20" xfId="0" applyNumberFormat="1" applyFont="1" applyBorder="1" applyAlignment="1" applyProtection="1">
      <alignment vertical="center" wrapText="1"/>
      <protection locked="0"/>
    </xf>
    <xf numFmtId="4" fontId="32" fillId="0" borderId="57" xfId="0" applyNumberFormat="1" applyFont="1" applyBorder="1" applyAlignment="1" applyProtection="1">
      <alignment horizontal="left" vertical="center" wrapText="1"/>
      <protection locked="0"/>
    </xf>
    <xf numFmtId="4" fontId="32" fillId="0" borderId="38" xfId="0" applyNumberFormat="1" applyFont="1" applyBorder="1" applyAlignment="1" applyProtection="1">
      <alignment horizontal="left" vertical="center" wrapText="1"/>
      <protection locked="0"/>
    </xf>
    <xf numFmtId="4" fontId="32" fillId="0" borderId="16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vertical="center" wrapText="1"/>
      <protection locked="0"/>
    </xf>
    <xf numFmtId="4" fontId="40" fillId="0" borderId="41" xfId="0" applyNumberFormat="1" applyFont="1" applyBorder="1" applyAlignment="1" applyProtection="1">
      <alignment vertical="center" wrapText="1"/>
      <protection locked="0"/>
    </xf>
    <xf numFmtId="4" fontId="40" fillId="0" borderId="22" xfId="0" applyNumberFormat="1" applyFont="1" applyBorder="1" applyAlignment="1" applyProtection="1">
      <alignment vertical="center" wrapText="1"/>
      <protection locked="0"/>
    </xf>
    <xf numFmtId="4" fontId="32" fillId="0" borderId="74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4" fontId="33" fillId="0" borderId="56" xfId="0" applyNumberFormat="1" applyFont="1" applyBorder="1" applyAlignment="1">
      <alignment vertical="center" wrapText="1"/>
    </xf>
    <xf numFmtId="4" fontId="33" fillId="0" borderId="41" xfId="0" applyNumberFormat="1" applyFont="1" applyBorder="1" applyAlignment="1">
      <alignment vertical="center" wrapText="1"/>
    </xf>
    <xf numFmtId="4" fontId="33" fillId="0" borderId="22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67" xfId="0" applyNumberFormat="1" applyFont="1" applyBorder="1" applyAlignment="1" applyProtection="1">
      <alignment vertical="center" wrapText="1"/>
      <protection locked="0"/>
    </xf>
    <xf numFmtId="4" fontId="31" fillId="0" borderId="24" xfId="0" applyNumberFormat="1" applyFont="1" applyBorder="1" applyAlignment="1" applyProtection="1">
      <alignment vertical="center" wrapText="1"/>
      <protection locked="0"/>
    </xf>
    <xf numFmtId="4" fontId="33" fillId="0" borderId="41" xfId="0" applyNumberFormat="1" applyFont="1" applyBorder="1" applyAlignment="1" applyProtection="1">
      <alignment vertical="center" wrapText="1"/>
      <protection locked="0"/>
    </xf>
    <xf numFmtId="4" fontId="33" fillId="0" borderId="67" xfId="0" applyNumberFormat="1" applyFont="1" applyBorder="1" applyAlignment="1" applyProtection="1">
      <alignment vertical="center" wrapText="1"/>
      <protection locked="0"/>
    </xf>
    <xf numFmtId="4" fontId="32" fillId="42" borderId="57" xfId="0" applyNumberFormat="1" applyFont="1" applyFill="1" applyBorder="1" applyAlignment="1">
      <alignment horizontal="center" vertical="center" wrapText="1"/>
    </xf>
    <xf numFmtId="4" fontId="32" fillId="42" borderId="16" xfId="0" applyNumberFormat="1" applyFont="1" applyFill="1" applyBorder="1" applyAlignment="1">
      <alignment horizontal="center" vertical="center" wrapText="1"/>
    </xf>
    <xf numFmtId="4" fontId="31" fillId="0" borderId="54" xfId="0" applyNumberFormat="1" applyFont="1" applyBorder="1" applyAlignment="1">
      <alignment vertical="center" wrapText="1"/>
    </xf>
    <xf numFmtId="4" fontId="31" fillId="0" borderId="20" xfId="0" applyNumberFormat="1" applyFont="1" applyBorder="1" applyAlignment="1">
      <alignment vertical="center" wrapText="1"/>
    </xf>
    <xf numFmtId="4" fontId="40" fillId="42" borderId="74" xfId="0" applyNumberFormat="1" applyFont="1" applyFill="1" applyBorder="1" applyAlignment="1">
      <alignment horizontal="center" vertical="center"/>
    </xf>
    <xf numFmtId="4" fontId="40" fillId="42" borderId="13" xfId="0" applyNumberFormat="1" applyFont="1" applyFill="1" applyBorder="1" applyAlignment="1">
      <alignment horizontal="center" vertical="center"/>
    </xf>
    <xf numFmtId="4" fontId="40" fillId="42" borderId="57" xfId="0" applyNumberFormat="1" applyFont="1" applyFill="1" applyBorder="1" applyAlignment="1">
      <alignment horizontal="center" vertical="center"/>
    </xf>
    <xf numFmtId="4" fontId="40" fillId="42" borderId="16" xfId="0" applyNumberFormat="1" applyFont="1" applyFill="1" applyBorder="1" applyAlignment="1">
      <alignment horizontal="center" vertical="center"/>
    </xf>
    <xf numFmtId="4" fontId="33" fillId="0" borderId="57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horizontal="right" vertical="center"/>
    </xf>
    <xf numFmtId="4" fontId="33" fillId="0" borderId="74" xfId="0" applyNumberFormat="1" applyFont="1" applyBorder="1" applyAlignment="1">
      <alignment horizontal="right" vertical="center"/>
    </xf>
    <xf numFmtId="4" fontId="33" fillId="0" borderId="13" xfId="0" applyNumberFormat="1" applyFont="1" applyBorder="1" applyAlignment="1">
      <alignment horizontal="right" vertical="center"/>
    </xf>
    <xf numFmtId="0" fontId="38" fillId="0" borderId="0" xfId="0" applyFont="1" applyAlignment="1">
      <alignment horizontal="left" vertical="center" wrapText="1"/>
    </xf>
    <xf numFmtId="4" fontId="31" fillId="0" borderId="56" xfId="0" applyNumberFormat="1" applyFont="1" applyBorder="1" applyAlignment="1">
      <alignment vertical="center" wrapText="1"/>
    </xf>
    <xf numFmtId="4" fontId="31" fillId="0" borderId="22" xfId="0" applyNumberFormat="1" applyFont="1" applyBorder="1" applyAlignment="1">
      <alignment vertical="center" wrapText="1"/>
    </xf>
    <xf numFmtId="4" fontId="31" fillId="0" borderId="65" xfId="0" applyNumberFormat="1" applyFont="1" applyBorder="1" applyAlignment="1">
      <alignment vertical="center" wrapText="1"/>
    </xf>
    <xf numFmtId="4" fontId="31" fillId="0" borderId="46" xfId="0" applyNumberFormat="1" applyFont="1" applyBorder="1" applyAlignment="1">
      <alignment vertical="center" wrapText="1"/>
    </xf>
    <xf numFmtId="4" fontId="31" fillId="0" borderId="55" xfId="0" applyNumberFormat="1" applyFont="1" applyBorder="1" applyAlignment="1">
      <alignment vertical="center" wrapText="1"/>
    </xf>
    <xf numFmtId="4" fontId="31" fillId="0" borderId="28" xfId="0" applyNumberFormat="1" applyFont="1" applyBorder="1" applyAlignment="1">
      <alignment vertical="center" wrapText="1"/>
    </xf>
    <xf numFmtId="4" fontId="31" fillId="0" borderId="71" xfId="0" applyNumberFormat="1" applyFont="1" applyBorder="1" applyAlignment="1">
      <alignment vertical="center" wrapText="1"/>
    </xf>
    <xf numFmtId="4" fontId="31" fillId="0" borderId="24" xfId="0" applyNumberFormat="1" applyFont="1" applyBorder="1" applyAlignment="1">
      <alignment vertical="center" wrapText="1"/>
    </xf>
    <xf numFmtId="4" fontId="33" fillId="0" borderId="41" xfId="0" applyNumberFormat="1" applyFont="1" applyBorder="1" applyAlignment="1" applyProtection="1">
      <alignment vertical="center"/>
      <protection locked="0"/>
    </xf>
    <xf numFmtId="0" fontId="31" fillId="0" borderId="16" xfId="0" applyFont="1" applyBorder="1" applyAlignment="1">
      <alignment horizontal="right" vertical="center"/>
    </xf>
    <xf numFmtId="4" fontId="32" fillId="0" borderId="57" xfId="0" applyNumberFormat="1" applyFont="1" applyBorder="1" applyAlignment="1">
      <alignment horizontal="center" vertical="center"/>
    </xf>
    <xf numFmtId="4" fontId="32" fillId="0" borderId="16" xfId="0" applyNumberFormat="1" applyFont="1" applyBorder="1" applyAlignment="1">
      <alignment horizontal="center" vertical="center"/>
    </xf>
    <xf numFmtId="4" fontId="40" fillId="0" borderId="57" xfId="0" applyNumberFormat="1" applyFont="1" applyBorder="1" applyAlignment="1">
      <alignment horizontal="center" vertical="center"/>
    </xf>
    <xf numFmtId="4" fontId="40" fillId="0" borderId="16" xfId="0" applyNumberFormat="1" applyFont="1" applyBorder="1" applyAlignment="1">
      <alignment horizontal="center" vertical="center"/>
    </xf>
    <xf numFmtId="4" fontId="31" fillId="0" borderId="0" xfId="0" applyNumberFormat="1" applyFont="1" applyAlignment="1">
      <alignment horizontal="center" vertical="center" wrapText="1"/>
    </xf>
    <xf numFmtId="4" fontId="37" fillId="0" borderId="0" xfId="0" applyNumberFormat="1" applyFont="1" applyAlignment="1">
      <alignment horizontal="left" vertical="center" wrapText="1"/>
    </xf>
    <xf numFmtId="4" fontId="40" fillId="0" borderId="54" xfId="0" applyNumberFormat="1" applyFont="1" applyBorder="1" applyAlignment="1" applyProtection="1">
      <alignment horizontal="left" vertical="center" wrapText="1"/>
      <protection locked="0"/>
    </xf>
    <xf numFmtId="4" fontId="40" fillId="0" borderId="20" xfId="0" applyNumberFormat="1" applyFont="1" applyBorder="1" applyAlignment="1" applyProtection="1">
      <alignment horizontal="left" vertical="center" wrapText="1"/>
      <protection locked="0"/>
    </xf>
    <xf numFmtId="4" fontId="40" fillId="0" borderId="56" xfId="0" applyNumberFormat="1" applyFont="1" applyBorder="1" applyAlignment="1" applyProtection="1">
      <alignment vertical="center"/>
      <protection locked="0"/>
    </xf>
    <xf numFmtId="4" fontId="40" fillId="0" borderId="22" xfId="0" applyNumberFormat="1" applyFont="1" applyBorder="1" applyAlignment="1" applyProtection="1">
      <alignment vertical="center"/>
      <protection locked="0"/>
    </xf>
    <xf numFmtId="4" fontId="30" fillId="0" borderId="0" xfId="0" applyNumberFormat="1" applyFont="1" applyAlignment="1" applyProtection="1">
      <alignment horizontal="left" vertical="center"/>
      <protection locked="0"/>
    </xf>
    <xf numFmtId="0" fontId="38" fillId="0" borderId="0" xfId="0" applyFont="1"/>
    <xf numFmtId="4" fontId="40" fillId="0" borderId="54" xfId="0" applyNumberFormat="1" applyFont="1" applyBorder="1" applyAlignment="1" applyProtection="1">
      <alignment vertical="center"/>
      <protection locked="0"/>
    </xf>
    <xf numFmtId="4" fontId="40" fillId="0" borderId="20" xfId="0" applyNumberFormat="1" applyFont="1" applyBorder="1" applyAlignment="1" applyProtection="1">
      <alignment vertical="center"/>
      <protection locked="0"/>
    </xf>
    <xf numFmtId="4" fontId="31" fillId="0" borderId="71" xfId="0" applyNumberFormat="1" applyFont="1" applyBorder="1" applyAlignment="1" applyProtection="1">
      <alignment horizontal="left" vertical="center" wrapText="1"/>
      <protection locked="0"/>
    </xf>
    <xf numFmtId="4" fontId="31" fillId="0" borderId="24" xfId="0" applyNumberFormat="1" applyFont="1" applyBorder="1" applyAlignment="1" applyProtection="1">
      <alignment horizontal="left" vertical="center" wrapText="1"/>
      <protection locked="0"/>
    </xf>
    <xf numFmtId="4" fontId="40" fillId="42" borderId="57" xfId="0" applyNumberFormat="1" applyFont="1" applyFill="1" applyBorder="1" applyAlignment="1" applyProtection="1">
      <alignment horizontal="center" vertical="center" wrapText="1"/>
      <protection locked="0"/>
    </xf>
    <xf numFmtId="4" fontId="40" fillId="42" borderId="16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7" xfId="0" applyNumberFormat="1" applyFont="1" applyFill="1" applyBorder="1" applyAlignment="1" applyProtection="1">
      <alignment vertical="center"/>
      <protection locked="0"/>
    </xf>
    <xf numFmtId="4" fontId="32" fillId="41" borderId="16" xfId="0" applyNumberFormat="1" applyFont="1" applyFill="1" applyBorder="1" applyAlignment="1" applyProtection="1">
      <alignment vertical="center"/>
      <protection locked="0"/>
    </xf>
    <xf numFmtId="0" fontId="34" fillId="42" borderId="106" xfId="0" applyFont="1" applyFill="1" applyBorder="1"/>
    <xf numFmtId="0" fontId="47" fillId="42" borderId="85" xfId="0" applyFont="1" applyFill="1" applyBorder="1"/>
    <xf numFmtId="164" fontId="40" fillId="42" borderId="57" xfId="86" applyFont="1" applyFill="1" applyBorder="1" applyAlignment="1" applyProtection="1">
      <alignment horizontal="left" vertical="center" wrapText="1"/>
      <protection locked="0"/>
    </xf>
    <xf numFmtId="164" fontId="40" fillId="42" borderId="38" xfId="86" applyFont="1" applyFill="1" applyBorder="1" applyAlignment="1" applyProtection="1">
      <alignment horizontal="left" vertical="center" wrapText="1"/>
      <protection locked="0"/>
    </xf>
    <xf numFmtId="164" fontId="40" fillId="42" borderId="16" xfId="86" applyFont="1" applyFill="1" applyBorder="1" applyAlignment="1" applyProtection="1">
      <alignment horizontal="left" vertical="center" wrapText="1"/>
      <protection locked="0"/>
    </xf>
    <xf numFmtId="4" fontId="32" fillId="0" borderId="56" xfId="0" applyNumberFormat="1" applyFont="1" applyBorder="1" applyAlignment="1" applyProtection="1">
      <alignment vertical="center" wrapText="1"/>
      <protection locked="0"/>
    </xf>
    <xf numFmtId="4" fontId="40" fillId="42" borderId="54" xfId="0" applyNumberFormat="1" applyFont="1" applyFill="1" applyBorder="1" applyAlignment="1" applyProtection="1">
      <alignment vertical="center" wrapText="1"/>
      <protection locked="0"/>
    </xf>
    <xf numFmtId="0" fontId="31" fillId="42" borderId="76" xfId="0" applyFont="1" applyFill="1" applyBorder="1" applyAlignment="1">
      <alignment vertical="center"/>
    </xf>
    <xf numFmtId="4" fontId="32" fillId="0" borderId="54" xfId="0" applyNumberFormat="1" applyFont="1" applyBorder="1" applyAlignment="1" applyProtection="1">
      <alignment vertical="center" wrapText="1"/>
      <protection locked="0"/>
    </xf>
    <xf numFmtId="0" fontId="31" fillId="0" borderId="76" xfId="0" applyFont="1" applyBorder="1" applyAlignment="1">
      <alignment vertical="center"/>
    </xf>
    <xf numFmtId="4" fontId="33" fillId="0" borderId="0" xfId="0" applyNumberFormat="1" applyFont="1" applyAlignment="1">
      <alignment vertical="center"/>
    </xf>
    <xf numFmtId="4" fontId="31" fillId="0" borderId="54" xfId="0" applyNumberFormat="1" applyFont="1" applyBorder="1" applyAlignment="1" applyProtection="1">
      <alignment horizontal="left" vertical="center" wrapText="1"/>
      <protection locked="0"/>
    </xf>
    <xf numFmtId="4" fontId="31" fillId="0" borderId="20" xfId="0" applyNumberFormat="1" applyFont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vertical="center" wrapText="1"/>
    </xf>
    <xf numFmtId="4" fontId="31" fillId="0" borderId="56" xfId="0" applyNumberFormat="1" applyFont="1" applyBorder="1" applyAlignment="1" applyProtection="1">
      <alignment horizontal="left" vertical="center"/>
      <protection locked="0"/>
    </xf>
    <xf numFmtId="4" fontId="31" fillId="0" borderId="22" xfId="0" applyNumberFormat="1" applyFont="1" applyBorder="1" applyAlignment="1" applyProtection="1">
      <alignment horizontal="left" vertical="center"/>
      <protection locked="0"/>
    </xf>
    <xf numFmtId="4" fontId="33" fillId="0" borderId="54" xfId="0" applyNumberFormat="1" applyFont="1" applyBorder="1" applyAlignment="1">
      <alignment horizontal="left" vertical="center" wrapText="1"/>
    </xf>
    <xf numFmtId="4" fontId="33" fillId="0" borderId="20" xfId="0" applyNumberFormat="1" applyFont="1" applyBorder="1" applyAlignment="1">
      <alignment horizontal="left" vertical="center" wrapText="1"/>
    </xf>
    <xf numFmtId="4" fontId="31" fillId="0" borderId="56" xfId="0" applyNumberFormat="1" applyFont="1" applyBorder="1" applyAlignment="1">
      <alignment horizontal="left" vertical="center" wrapText="1"/>
    </xf>
    <xf numFmtId="4" fontId="33" fillId="0" borderId="71" xfId="0" applyNumberFormat="1" applyFont="1" applyBorder="1" applyAlignment="1" applyProtection="1">
      <alignment horizontal="left" vertical="center"/>
      <protection locked="0"/>
    </xf>
    <xf numFmtId="4" fontId="33" fillId="0" borderId="24" xfId="0" applyNumberFormat="1" applyFont="1" applyBorder="1" applyAlignment="1" applyProtection="1">
      <alignment horizontal="left" vertical="center"/>
      <protection locked="0"/>
    </xf>
    <xf numFmtId="4" fontId="40" fillId="41" borderId="57" xfId="0" applyNumberFormat="1" applyFont="1" applyFill="1" applyBorder="1" applyAlignment="1" applyProtection="1">
      <alignment horizontal="justify" vertical="center"/>
      <protection locked="0"/>
    </xf>
    <xf numFmtId="4" fontId="40" fillId="41" borderId="16" xfId="0" applyNumberFormat="1" applyFont="1" applyFill="1" applyBorder="1" applyAlignment="1" applyProtection="1">
      <alignment horizontal="justify" vertical="center"/>
      <protection locked="0"/>
    </xf>
    <xf numFmtId="4" fontId="40" fillId="0" borderId="54" xfId="0" applyNumberFormat="1" applyFont="1" applyBorder="1" applyAlignment="1" applyProtection="1">
      <alignment horizontal="justify" vertical="center"/>
      <protection locked="0"/>
    </xf>
    <xf numFmtId="4" fontId="40" fillId="0" borderId="20" xfId="0" applyNumberFormat="1" applyFont="1" applyBorder="1" applyAlignment="1" applyProtection="1">
      <alignment horizontal="justify" vertical="center"/>
      <protection locked="0"/>
    </xf>
    <xf numFmtId="4" fontId="36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4" fontId="32" fillId="41" borderId="57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16" xfId="0" applyFont="1" applyBorder="1" applyAlignment="1">
      <alignment horizontal="left" vertical="center"/>
    </xf>
    <xf numFmtId="4" fontId="40" fillId="0" borderId="57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horizontal="left" vertical="center" wrapText="1"/>
      <protection locked="0"/>
    </xf>
    <xf numFmtId="4" fontId="33" fillId="0" borderId="71" xfId="0" applyNumberFormat="1" applyFont="1" applyBorder="1" applyAlignment="1">
      <alignment horizontal="left" vertical="center" wrapText="1"/>
    </xf>
    <xf numFmtId="4" fontId="33" fillId="0" borderId="24" xfId="0" applyNumberFormat="1" applyFont="1" applyBorder="1" applyAlignment="1">
      <alignment horizontal="left" vertical="center" wrapText="1"/>
    </xf>
    <xf numFmtId="0" fontId="31" fillId="0" borderId="38" xfId="0" applyFont="1" applyBorder="1" applyAlignment="1">
      <alignment horizontal="center" vertical="center" wrapText="1"/>
    </xf>
    <xf numFmtId="4" fontId="40" fillId="42" borderId="57" xfId="0" applyNumberFormat="1" applyFont="1" applyFill="1" applyBorder="1" applyAlignment="1">
      <alignment horizontal="left" vertical="center" wrapText="1"/>
    </xf>
    <xf numFmtId="4" fontId="40" fillId="42" borderId="16" xfId="0" applyNumberFormat="1" applyFont="1" applyFill="1" applyBorder="1" applyAlignment="1">
      <alignment horizontal="left" vertical="center" wrapText="1"/>
    </xf>
    <xf numFmtId="4" fontId="32" fillId="41" borderId="57" xfId="0" applyNumberFormat="1" applyFont="1" applyFill="1" applyBorder="1" applyAlignment="1">
      <alignment horizontal="center" vertical="center"/>
    </xf>
    <xf numFmtId="4" fontId="32" fillId="41" borderId="16" xfId="0" applyNumberFormat="1" applyFont="1" applyFill="1" applyBorder="1" applyAlignment="1">
      <alignment horizontal="center" vertical="center"/>
    </xf>
    <xf numFmtId="4" fontId="40" fillId="0" borderId="71" xfId="0" applyNumberFormat="1" applyFont="1" applyBorder="1" applyAlignment="1" applyProtection="1">
      <alignment horizontal="justify" vertical="center"/>
      <protection locked="0"/>
    </xf>
    <xf numFmtId="4" fontId="40" fillId="0" borderId="24" xfId="0" applyNumberFormat="1" applyFont="1" applyBorder="1" applyAlignment="1" applyProtection="1">
      <alignment horizontal="justify" vertical="center"/>
      <protection locked="0"/>
    </xf>
    <xf numFmtId="4" fontId="31" fillId="0" borderId="39" xfId="0" applyNumberFormat="1" applyFont="1" applyBorder="1" applyAlignment="1" applyProtection="1">
      <alignment horizontal="left" vertical="center" wrapText="1"/>
      <protection locked="0"/>
    </xf>
    <xf numFmtId="0" fontId="47" fillId="42" borderId="104" xfId="0" applyFont="1" applyFill="1" applyBorder="1"/>
    <xf numFmtId="0" fontId="47" fillId="42" borderId="117" xfId="0" applyFont="1" applyFill="1" applyBorder="1"/>
    <xf numFmtId="4" fontId="32" fillId="42" borderId="70" xfId="0" applyNumberFormat="1" applyFont="1" applyFill="1" applyBorder="1" applyAlignment="1" applyProtection="1">
      <alignment horizontal="center" vertical="center"/>
      <protection locked="0"/>
    </xf>
    <xf numFmtId="4" fontId="32" fillId="42" borderId="53" xfId="0" applyNumberFormat="1" applyFont="1" applyFill="1" applyBorder="1" applyAlignment="1" applyProtection="1">
      <alignment horizontal="center" vertical="center"/>
      <protection locked="0"/>
    </xf>
    <xf numFmtId="4" fontId="32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2" borderId="74" xfId="0" applyNumberFormat="1" applyFont="1" applyFill="1" applyBorder="1" applyAlignment="1" applyProtection="1">
      <alignment horizontal="center" vertical="center"/>
      <protection locked="0"/>
    </xf>
    <xf numFmtId="4" fontId="32" fillId="42" borderId="14" xfId="0" applyNumberFormat="1" applyFont="1" applyFill="1" applyBorder="1" applyAlignment="1" applyProtection="1">
      <alignment horizontal="center" vertical="center"/>
      <protection locked="0"/>
    </xf>
    <xf numFmtId="4" fontId="32" fillId="42" borderId="13" xfId="0" applyNumberFormat="1" applyFont="1" applyFill="1" applyBorder="1" applyAlignment="1" applyProtection="1">
      <alignment horizontal="center" vertical="center"/>
      <protection locked="0"/>
    </xf>
    <xf numFmtId="4" fontId="40" fillId="41" borderId="16" xfId="0" applyNumberFormat="1" applyFont="1" applyFill="1" applyBorder="1" applyAlignment="1">
      <alignment horizontal="center" vertical="center" wrapText="1"/>
    </xf>
    <xf numFmtId="0" fontId="48" fillId="0" borderId="106" xfId="0" applyFont="1" applyBorder="1"/>
    <xf numFmtId="0" fontId="48" fillId="0" borderId="85" xfId="0" applyFont="1" applyBorder="1"/>
    <xf numFmtId="0" fontId="47" fillId="42" borderId="106" xfId="0" applyFont="1" applyFill="1" applyBorder="1"/>
    <xf numFmtId="0" fontId="49" fillId="0" borderId="0" xfId="0" applyFont="1" applyAlignment="1">
      <alignment horizontal="left" wrapText="1"/>
    </xf>
    <xf numFmtId="0" fontId="53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48" fillId="0" borderId="0" xfId="0" applyFont="1" applyAlignment="1">
      <alignment horizontal="left" vertical="center"/>
    </xf>
    <xf numFmtId="4" fontId="40" fillId="42" borderId="57" xfId="0" applyNumberFormat="1" applyFont="1" applyFill="1" applyBorder="1" applyAlignment="1" applyProtection="1">
      <alignment horizontal="center" vertical="center"/>
      <protection locked="0"/>
    </xf>
    <xf numFmtId="4" fontId="40" fillId="42" borderId="38" xfId="0" applyNumberFormat="1" applyFont="1" applyFill="1" applyBorder="1" applyAlignment="1" applyProtection="1">
      <alignment horizontal="center" vertical="center"/>
      <protection locked="0"/>
    </xf>
    <xf numFmtId="4" fontId="40" fillId="42" borderId="16" xfId="0" applyNumberFormat="1" applyFont="1" applyFill="1" applyBorder="1" applyAlignment="1" applyProtection="1">
      <alignment horizontal="center" vertical="center"/>
      <protection locked="0"/>
    </xf>
    <xf numFmtId="4" fontId="32" fillId="41" borderId="52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7" xfId="0" applyNumberFormat="1" applyFont="1" applyFill="1" applyBorder="1" applyAlignment="1" applyProtection="1">
      <alignment horizontal="center" vertical="center" wrapText="1"/>
      <protection locked="0"/>
    </xf>
    <xf numFmtId="0" fontId="47" fillId="43" borderId="103" xfId="0" applyFont="1" applyFill="1" applyBorder="1" applyAlignment="1">
      <alignment wrapText="1"/>
    </xf>
    <xf numFmtId="0" fontId="47" fillId="43" borderId="119" xfId="0" applyFont="1" applyFill="1" applyBorder="1" applyAlignment="1">
      <alignment wrapText="1"/>
    </xf>
    <xf numFmtId="0" fontId="47" fillId="43" borderId="54" xfId="0" applyFont="1" applyFill="1" applyBorder="1" applyAlignment="1">
      <alignment horizontal="center" wrapText="1"/>
    </xf>
    <xf numFmtId="0" fontId="47" fillId="43" borderId="39" xfId="0" applyFont="1" applyFill="1" applyBorder="1" applyAlignment="1">
      <alignment horizontal="center" wrapText="1"/>
    </xf>
    <xf numFmtId="0" fontId="47" fillId="43" borderId="20" xfId="0" applyFont="1" applyFill="1" applyBorder="1" applyAlignment="1">
      <alignment horizontal="center" wrapText="1"/>
    </xf>
    <xf numFmtId="0" fontId="48" fillId="0" borderId="114" xfId="0" applyFont="1" applyBorder="1" applyAlignment="1">
      <alignment horizontal="left" wrapText="1" indent="1"/>
    </xf>
    <xf numFmtId="0" fontId="48" fillId="0" borderId="116" xfId="0" applyFont="1" applyBorder="1" applyAlignment="1">
      <alignment horizontal="left" wrapText="1" indent="1"/>
    </xf>
    <xf numFmtId="0" fontId="48" fillId="0" borderId="106" xfId="0" applyFont="1" applyBorder="1" applyAlignment="1">
      <alignment wrapText="1"/>
    </xf>
    <xf numFmtId="0" fontId="48" fillId="0" borderId="118" xfId="0" applyFont="1" applyBorder="1" applyAlignment="1">
      <alignment wrapText="1"/>
    </xf>
    <xf numFmtId="0" fontId="47" fillId="43" borderId="52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90" xfId="0" applyFont="1" applyBorder="1" applyAlignment="1">
      <alignment horizontal="center" vertical="center" wrapText="1"/>
    </xf>
    <xf numFmtId="0" fontId="47" fillId="44" borderId="106" xfId="0" applyFont="1" applyFill="1" applyBorder="1"/>
    <xf numFmtId="0" fontId="47" fillId="44" borderId="85" xfId="0" applyFont="1" applyFill="1" applyBorder="1"/>
    <xf numFmtId="0" fontId="47" fillId="44" borderId="107" xfId="0" applyFont="1" applyFill="1" applyBorder="1"/>
    <xf numFmtId="0" fontId="31" fillId="0" borderId="85" xfId="0" applyFont="1" applyBorder="1"/>
    <xf numFmtId="0" fontId="47" fillId="43" borderId="70" xfId="0" applyFont="1" applyFill="1" applyBorder="1" applyAlignment="1">
      <alignment horizontal="center" vertical="center" wrapText="1"/>
    </xf>
    <xf numFmtId="0" fontId="47" fillId="43" borderId="66" xfId="0" applyFont="1" applyFill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14" xfId="0" applyFont="1" applyBorder="1" applyAlignment="1">
      <alignment horizontal="center" vertical="center" wrapText="1"/>
    </xf>
    <xf numFmtId="0" fontId="31" fillId="0" borderId="123" xfId="0" applyFont="1" applyBorder="1" applyAlignment="1">
      <alignment horizontal="center" vertical="center" wrapText="1"/>
    </xf>
    <xf numFmtId="0" fontId="34" fillId="45" borderId="106" xfId="0" applyFont="1" applyFill="1" applyBorder="1"/>
    <xf numFmtId="0" fontId="47" fillId="45" borderId="85" xfId="0" applyFont="1" applyFill="1" applyBorder="1"/>
    <xf numFmtId="0" fontId="48" fillId="0" borderId="109" xfId="0" applyFont="1" applyBorder="1"/>
    <xf numFmtId="0" fontId="48" fillId="0" borderId="110" xfId="0" applyFont="1" applyBorder="1"/>
    <xf numFmtId="0" fontId="47" fillId="0" borderId="106" xfId="0" applyFont="1" applyBorder="1"/>
    <xf numFmtId="0" fontId="47" fillId="0" borderId="107" xfId="0" applyFont="1" applyBorder="1"/>
    <xf numFmtId="0" fontId="48" fillId="0" borderId="0" xfId="0" applyFont="1" applyAlignment="1">
      <alignment wrapText="1"/>
    </xf>
    <xf numFmtId="0" fontId="48" fillId="0" borderId="14" xfId="0" applyFont="1" applyBorder="1" applyAlignment="1">
      <alignment wrapText="1"/>
    </xf>
    <xf numFmtId="0" fontId="48" fillId="0" borderId="16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47" fillId="42" borderId="111" xfId="0" applyFont="1" applyFill="1" applyBorder="1" applyAlignment="1">
      <alignment horizontal="center" wrapText="1"/>
    </xf>
    <xf numFmtId="0" fontId="47" fillId="42" borderId="101" xfId="0" applyFont="1" applyFill="1" applyBorder="1" applyAlignment="1">
      <alignment horizontal="center" wrapText="1"/>
    </xf>
    <xf numFmtId="0" fontId="47" fillId="42" borderId="112" xfId="0" applyFont="1" applyFill="1" applyBorder="1" applyAlignment="1">
      <alignment horizontal="center" wrapText="1"/>
    </xf>
    <xf numFmtId="0" fontId="47" fillId="42" borderId="102" xfId="0" applyFont="1" applyFill="1" applyBorder="1" applyAlignment="1">
      <alignment horizontal="center" wrapText="1"/>
    </xf>
    <xf numFmtId="0" fontId="47" fillId="0" borderId="113" xfId="0" applyFont="1" applyBorder="1"/>
    <xf numFmtId="0" fontId="47" fillId="42" borderId="58" xfId="0" applyFont="1" applyFill="1" applyBorder="1" applyAlignment="1">
      <alignment horizontal="center" wrapText="1"/>
    </xf>
    <xf numFmtId="0" fontId="47" fillId="42" borderId="11" xfId="0" applyFont="1" applyFill="1" applyBorder="1" applyAlignment="1">
      <alignment horizontal="center" wrapText="1"/>
    </xf>
    <xf numFmtId="0" fontId="47" fillId="42" borderId="70" xfId="0" applyFont="1" applyFill="1" applyBorder="1" applyAlignment="1">
      <alignment horizontal="center" wrapText="1"/>
    </xf>
    <xf numFmtId="0" fontId="47" fillId="42" borderId="114" xfId="0" applyFont="1" applyFill="1" applyBorder="1" applyAlignment="1">
      <alignment horizontal="center" wrapText="1"/>
    </xf>
    <xf numFmtId="0" fontId="35" fillId="42" borderId="58" xfId="40" applyFont="1" applyFill="1" applyBorder="1" applyAlignment="1">
      <alignment wrapText="1"/>
    </xf>
    <xf numFmtId="0" fontId="35" fillId="42" borderId="11" xfId="40" applyFont="1" applyFill="1" applyBorder="1" applyAlignment="1">
      <alignment wrapText="1"/>
    </xf>
    <xf numFmtId="0" fontId="47" fillId="42" borderId="57" xfId="0" applyFont="1" applyFill="1" applyBorder="1" applyAlignment="1">
      <alignment horizontal="center" wrapText="1"/>
    </xf>
    <xf numFmtId="0" fontId="47" fillId="42" borderId="38" xfId="0" applyFont="1" applyFill="1" applyBorder="1" applyAlignment="1">
      <alignment horizontal="center" wrapText="1"/>
    </xf>
    <xf numFmtId="0" fontId="47" fillId="42" borderId="16" xfId="0" applyFont="1" applyFill="1" applyBorder="1" applyAlignment="1">
      <alignment horizontal="center" wrapText="1"/>
    </xf>
    <xf numFmtId="0" fontId="47" fillId="42" borderId="115" xfId="0" applyFont="1" applyFill="1" applyBorder="1" applyAlignment="1">
      <alignment horizontal="center" wrapText="1"/>
    </xf>
    <xf numFmtId="0" fontId="47" fillId="42" borderId="116" xfId="0" applyFont="1" applyFill="1" applyBorder="1" applyAlignment="1">
      <alignment horizontal="center" wrapText="1"/>
    </xf>
    <xf numFmtId="4" fontId="32" fillId="0" borderId="38" xfId="0" applyNumberFormat="1" applyFont="1" applyBorder="1" applyAlignment="1" applyProtection="1">
      <alignment vertical="center" wrapText="1"/>
      <protection locked="0"/>
    </xf>
    <xf numFmtId="4" fontId="32" fillId="0" borderId="16" xfId="0" applyNumberFormat="1" applyFont="1" applyBorder="1" applyAlignment="1" applyProtection="1">
      <alignment vertical="center" wrapText="1"/>
      <protection locked="0"/>
    </xf>
    <xf numFmtId="4" fontId="33" fillId="0" borderId="54" xfId="0" applyNumberFormat="1" applyFont="1" applyBorder="1" applyAlignment="1" applyProtection="1">
      <alignment vertical="center"/>
      <protection locked="0"/>
    </xf>
    <xf numFmtId="4" fontId="33" fillId="0" borderId="39" xfId="0" applyNumberFormat="1" applyFont="1" applyBorder="1" applyAlignment="1" applyProtection="1">
      <alignment vertical="center"/>
      <protection locked="0"/>
    </xf>
    <xf numFmtId="4" fontId="33" fillId="0" borderId="20" xfId="0" applyNumberFormat="1" applyFont="1" applyBorder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horizontal="left" vertical="center"/>
      <protection locked="0"/>
    </xf>
    <xf numFmtId="4" fontId="41" fillId="0" borderId="56" xfId="0" applyNumberFormat="1" applyFont="1" applyBorder="1" applyAlignment="1" applyProtection="1">
      <alignment horizontal="left" vertical="center" indent="1"/>
      <protection locked="0"/>
    </xf>
    <xf numFmtId="4" fontId="41" fillId="0" borderId="41" xfId="0" applyNumberFormat="1" applyFont="1" applyBorder="1" applyAlignment="1" applyProtection="1">
      <alignment horizontal="left" vertical="center" indent="1"/>
      <protection locked="0"/>
    </xf>
    <xf numFmtId="4" fontId="41" fillId="0" borderId="22" xfId="0" applyNumberFormat="1" applyFont="1" applyBorder="1" applyAlignment="1" applyProtection="1">
      <alignment horizontal="left" vertical="center" indent="1"/>
      <protection locked="0"/>
    </xf>
    <xf numFmtId="4" fontId="33" fillId="0" borderId="71" xfId="0" applyNumberFormat="1" applyFont="1" applyBorder="1" applyAlignment="1" applyProtection="1">
      <alignment horizontal="left" vertical="center" wrapText="1"/>
      <protection locked="0"/>
    </xf>
    <xf numFmtId="4" fontId="33" fillId="0" borderId="24" xfId="0" applyNumberFormat="1" applyFont="1" applyBorder="1" applyAlignment="1" applyProtection="1">
      <alignment horizontal="left" vertical="center" wrapText="1"/>
      <protection locked="0"/>
    </xf>
    <xf numFmtId="4" fontId="32" fillId="41" borderId="57" xfId="0" applyNumberFormat="1" applyFont="1" applyFill="1" applyBorder="1" applyAlignment="1">
      <alignment horizontal="left" vertical="center"/>
    </xf>
    <xf numFmtId="4" fontId="32" fillId="41" borderId="16" xfId="0" applyNumberFormat="1" applyFont="1" applyFill="1" applyBorder="1" applyAlignment="1">
      <alignment horizontal="left" vertical="center"/>
    </xf>
    <xf numFmtId="4" fontId="33" fillId="0" borderId="54" xfId="0" applyNumberFormat="1" applyFont="1" applyBorder="1" applyAlignment="1" applyProtection="1">
      <alignment horizontal="left" vertical="center"/>
      <protection locked="0"/>
    </xf>
    <xf numFmtId="4" fontId="33" fillId="0" borderId="20" xfId="0" applyNumberFormat="1" applyFont="1" applyBorder="1" applyAlignment="1" applyProtection="1">
      <alignment horizontal="left" vertical="center"/>
      <protection locked="0"/>
    </xf>
    <xf numFmtId="4" fontId="40" fillId="42" borderId="70" xfId="0" applyNumberFormat="1" applyFont="1" applyFill="1" applyBorder="1" applyAlignment="1" applyProtection="1">
      <alignment horizontal="center" vertical="center"/>
      <protection locked="0"/>
    </xf>
    <xf numFmtId="4" fontId="40" fillId="42" borderId="66" xfId="0" applyNumberFormat="1" applyFont="1" applyFill="1" applyBorder="1" applyAlignment="1" applyProtection="1">
      <alignment horizontal="center" vertical="center"/>
      <protection locked="0"/>
    </xf>
    <xf numFmtId="4" fontId="32" fillId="41" borderId="63" xfId="0" applyNumberFormat="1" applyFont="1" applyFill="1" applyBorder="1" applyAlignment="1" applyProtection="1">
      <alignment horizontal="center" vertical="center" wrapText="1"/>
      <protection locked="0"/>
    </xf>
    <xf numFmtId="4" fontId="41" fillId="0" borderId="56" xfId="0" applyNumberFormat="1" applyFont="1" applyBorder="1" applyAlignment="1" applyProtection="1">
      <alignment horizontal="left" vertical="center" wrapText="1" indent="1"/>
      <protection locked="0"/>
    </xf>
    <xf numFmtId="4" fontId="41" fillId="0" borderId="41" xfId="0" applyNumberFormat="1" applyFont="1" applyBorder="1" applyAlignment="1" applyProtection="1">
      <alignment horizontal="left" vertical="center" wrapText="1" indent="1"/>
      <protection locked="0"/>
    </xf>
    <xf numFmtId="4" fontId="41" fillId="0" borderId="22" xfId="0" applyNumberFormat="1" applyFont="1" applyBorder="1" applyAlignment="1" applyProtection="1">
      <alignment horizontal="left" vertical="center" wrapText="1" indent="1"/>
      <protection locked="0"/>
    </xf>
    <xf numFmtId="4" fontId="41" fillId="0" borderId="55" xfId="0" applyNumberFormat="1" applyFont="1" applyBorder="1" applyAlignment="1" applyProtection="1">
      <alignment horizontal="left" vertical="center" wrapText="1" indent="1"/>
      <protection locked="0"/>
    </xf>
    <xf numFmtId="4" fontId="41" fillId="0" borderId="50" xfId="0" applyNumberFormat="1" applyFont="1" applyBorder="1" applyAlignment="1" applyProtection="1">
      <alignment horizontal="left" vertical="center" wrapText="1" indent="1"/>
      <protection locked="0"/>
    </xf>
    <xf numFmtId="4" fontId="41" fillId="0" borderId="28" xfId="0" applyNumberFormat="1" applyFont="1" applyBorder="1" applyAlignment="1" applyProtection="1">
      <alignment horizontal="left" vertical="center" wrapText="1" indent="1"/>
      <protection locked="0"/>
    </xf>
    <xf numFmtId="4" fontId="43" fillId="0" borderId="56" xfId="0" applyNumberFormat="1" applyFont="1" applyBorder="1" applyAlignment="1" applyProtection="1">
      <alignment horizontal="left" vertical="center" indent="1"/>
      <protection locked="0"/>
    </xf>
    <xf numFmtId="4" fontId="43" fillId="0" borderId="41" xfId="0" applyNumberFormat="1" applyFont="1" applyBorder="1" applyAlignment="1" applyProtection="1">
      <alignment horizontal="left" vertical="center" indent="1"/>
      <protection locked="0"/>
    </xf>
    <xf numFmtId="4" fontId="43" fillId="0" borderId="22" xfId="0" applyNumberFormat="1" applyFont="1" applyBorder="1" applyAlignment="1" applyProtection="1">
      <alignment horizontal="left" vertical="center" indent="1"/>
      <protection locked="0"/>
    </xf>
    <xf numFmtId="4" fontId="31" fillId="0" borderId="71" xfId="0" applyNumberFormat="1" applyFont="1" applyBorder="1" applyAlignment="1" applyProtection="1">
      <alignment vertical="center"/>
      <protection locked="0"/>
    </xf>
    <xf numFmtId="4" fontId="31" fillId="0" borderId="67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32" fillId="0" borderId="74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34" fillId="0" borderId="0" xfId="0" applyNumberFormat="1" applyFont="1" applyAlignment="1">
      <alignment horizontal="left" vertical="center"/>
    </xf>
    <xf numFmtId="4" fontId="40" fillId="0" borderId="0" xfId="0" applyNumberFormat="1" applyFont="1" applyAlignment="1">
      <alignment horizontal="left" vertical="center"/>
    </xf>
    <xf numFmtId="4" fontId="33" fillId="0" borderId="57" xfId="0" applyNumberFormat="1" applyFont="1" applyBorder="1" applyAlignment="1">
      <alignment vertical="center" wrapText="1"/>
    </xf>
    <xf numFmtId="4" fontId="33" fillId="0" borderId="16" xfId="0" applyNumberFormat="1" applyFont="1" applyBorder="1" applyAlignment="1">
      <alignment vertical="center" wrapText="1"/>
    </xf>
    <xf numFmtId="4" fontId="40" fillId="41" borderId="70" xfId="0" applyNumberFormat="1" applyFont="1" applyFill="1" applyBorder="1" applyAlignment="1">
      <alignment horizontal="center" vertical="center"/>
    </xf>
    <xf numFmtId="4" fontId="40" fillId="41" borderId="53" xfId="0" applyNumberFormat="1" applyFont="1" applyFill="1" applyBorder="1" applyAlignment="1">
      <alignment horizontal="center" vertical="center"/>
    </xf>
    <xf numFmtId="4" fontId="40" fillId="41" borderId="14" xfId="0" applyNumberFormat="1" applyFont="1" applyFill="1" applyBorder="1" applyAlignment="1">
      <alignment horizontal="center" vertical="center"/>
    </xf>
    <xf numFmtId="4" fontId="40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4" fontId="32" fillId="42" borderId="79" xfId="0" applyNumberFormat="1" applyFont="1" applyFill="1" applyBorder="1" applyAlignment="1">
      <alignment horizontal="center" vertical="center" wrapText="1"/>
    </xf>
    <xf numFmtId="4" fontId="31" fillId="42" borderId="80" xfId="0" applyNumberFormat="1" applyFont="1" applyFill="1" applyBorder="1" applyAlignment="1">
      <alignment horizontal="center" vertical="center"/>
    </xf>
    <xf numFmtId="4" fontId="31" fillId="42" borderId="59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wrapText="1"/>
    </xf>
    <xf numFmtId="0" fontId="48" fillId="0" borderId="0" xfId="0" applyFont="1"/>
    <xf numFmtId="4" fontId="34" fillId="0" borderId="0" xfId="0" applyNumberFormat="1" applyFont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1" fillId="0" borderId="63" xfId="0" applyFont="1" applyBorder="1" applyAlignment="1">
      <alignment horizontal="center" vertical="center" wrapText="1"/>
    </xf>
    <xf numFmtId="0" fontId="32" fillId="0" borderId="57" xfId="40" applyFont="1" applyBorder="1" applyAlignment="1">
      <alignment vertical="center" wrapText="1"/>
    </xf>
    <xf numFmtId="0" fontId="32" fillId="0" borderId="38" xfId="40" applyFont="1" applyBorder="1" applyAlignment="1">
      <alignment vertical="center" wrapText="1"/>
    </xf>
    <xf numFmtId="0" fontId="32" fillId="0" borderId="16" xfId="40" applyFont="1" applyBorder="1" applyAlignment="1">
      <alignment vertical="center" wrapText="1"/>
    </xf>
    <xf numFmtId="4" fontId="34" fillId="42" borderId="57" xfId="0" applyNumberFormat="1" applyFont="1" applyFill="1" applyBorder="1" applyAlignment="1">
      <alignment horizontal="left" vertical="center" wrapText="1"/>
    </xf>
    <xf numFmtId="4" fontId="40" fillId="42" borderId="38" xfId="0" applyNumberFormat="1" applyFont="1" applyFill="1" applyBorder="1" applyAlignment="1">
      <alignment horizontal="left" vertical="center" wrapText="1"/>
    </xf>
    <xf numFmtId="14" fontId="48" fillId="0" borderId="0" xfId="0" applyNumberFormat="1" applyFont="1" applyAlignment="1">
      <alignment horizontal="center" wrapText="1"/>
    </xf>
    <xf numFmtId="4" fontId="33" fillId="0" borderId="77" xfId="0" applyNumberFormat="1" applyFont="1" applyBorder="1" applyAlignment="1">
      <alignment vertical="center" wrapText="1"/>
    </xf>
    <xf numFmtId="4" fontId="33" fillId="0" borderId="20" xfId="0" applyNumberFormat="1" applyFont="1" applyBorder="1" applyAlignment="1">
      <alignment vertical="center" wrapText="1"/>
    </xf>
    <xf numFmtId="4" fontId="33" fillId="0" borderId="40" xfId="0" applyNumberFormat="1" applyFont="1" applyBorder="1" applyAlignment="1">
      <alignment vertical="center" wrapText="1"/>
    </xf>
    <xf numFmtId="4" fontId="33" fillId="0" borderId="40" xfId="0" applyNumberFormat="1" applyFont="1" applyBorder="1" applyAlignment="1">
      <alignment horizontal="left" vertical="center" wrapText="1"/>
    </xf>
    <xf numFmtId="4" fontId="33" fillId="0" borderId="22" xfId="0" applyNumberFormat="1" applyFont="1" applyBorder="1" applyAlignment="1">
      <alignment horizontal="left" vertical="center" wrapText="1"/>
    </xf>
    <xf numFmtId="4" fontId="33" fillId="0" borderId="78" xfId="0" applyNumberFormat="1" applyFont="1" applyBorder="1" applyAlignment="1">
      <alignment horizontal="left" vertical="center" wrapText="1"/>
    </xf>
    <xf numFmtId="4" fontId="40" fillId="41" borderId="48" xfId="0" applyNumberFormat="1" applyFont="1" applyFill="1" applyBorder="1" applyAlignment="1">
      <alignment vertical="center"/>
    </xf>
    <xf numFmtId="4" fontId="40" fillId="41" borderId="16" xfId="0" applyNumberFormat="1" applyFont="1" applyFill="1" applyBorder="1" applyAlignment="1">
      <alignment vertical="center"/>
    </xf>
    <xf numFmtId="4" fontId="40" fillId="0" borderId="41" xfId="0" applyNumberFormat="1" applyFont="1" applyBorder="1" applyAlignment="1" applyProtection="1">
      <alignment vertical="center"/>
      <protection locked="0"/>
    </xf>
    <xf numFmtId="0" fontId="31" fillId="0" borderId="0" xfId="42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48" fillId="42" borderId="74" xfId="0" applyFont="1" applyFill="1" applyBorder="1" applyAlignment="1">
      <alignment horizontal="center" vertical="center"/>
    </xf>
    <xf numFmtId="0" fontId="48" fillId="42" borderId="13" xfId="0" applyFont="1" applyFill="1" applyBorder="1" applyAlignment="1">
      <alignment horizontal="center" vertical="center"/>
    </xf>
    <xf numFmtId="0" fontId="32" fillId="42" borderId="57" xfId="0" applyFont="1" applyFill="1" applyBorder="1" applyAlignment="1">
      <alignment horizontal="center" vertical="center"/>
    </xf>
    <xf numFmtId="0" fontId="32" fillId="42" borderId="38" xfId="0" applyFont="1" applyFill="1" applyBorder="1" applyAlignment="1">
      <alignment horizontal="center" vertical="center"/>
    </xf>
    <xf numFmtId="0" fontId="32" fillId="42" borderId="16" xfId="0" applyFont="1" applyFill="1" applyBorder="1" applyAlignment="1">
      <alignment horizontal="center" vertical="center"/>
    </xf>
    <xf numFmtId="4" fontId="40" fillId="0" borderId="108" xfId="0" applyNumberFormat="1" applyFont="1" applyBorder="1" applyAlignment="1">
      <alignment vertical="center"/>
    </xf>
    <xf numFmtId="4" fontId="40" fillId="0" borderId="107" xfId="0" applyNumberFormat="1" applyFont="1" applyBorder="1" applyAlignment="1">
      <alignment vertical="center"/>
    </xf>
    <xf numFmtId="4" fontId="40" fillId="42" borderId="57" xfId="0" applyNumberFormat="1" applyFont="1" applyFill="1" applyBorder="1" applyAlignment="1" applyProtection="1">
      <alignment vertical="center"/>
      <protection locked="0"/>
    </xf>
    <xf numFmtId="4" fontId="40" fillId="42" borderId="38" xfId="0" applyNumberFormat="1" applyFont="1" applyFill="1" applyBorder="1" applyAlignment="1" applyProtection="1">
      <alignment vertical="center"/>
      <protection locked="0"/>
    </xf>
    <xf numFmtId="4" fontId="40" fillId="42" borderId="16" xfId="0" applyNumberFormat="1" applyFont="1" applyFill="1" applyBorder="1" applyAlignment="1" applyProtection="1">
      <alignment vertical="center"/>
      <protection locked="0"/>
    </xf>
    <xf numFmtId="4" fontId="43" fillId="0" borderId="71" xfId="0" applyNumberFormat="1" applyFont="1" applyBorder="1" applyAlignment="1" applyProtection="1">
      <alignment horizontal="left" vertical="center" wrapText="1" indent="1"/>
      <protection locked="0"/>
    </xf>
    <xf numFmtId="4" fontId="43" fillId="0" borderId="67" xfId="0" applyNumberFormat="1" applyFont="1" applyBorder="1" applyAlignment="1" applyProtection="1">
      <alignment horizontal="left" vertical="center" wrapText="1" indent="1"/>
      <protection locked="0"/>
    </xf>
    <xf numFmtId="4" fontId="43" fillId="0" borderId="24" xfId="0" applyNumberFormat="1" applyFont="1" applyBorder="1" applyAlignment="1" applyProtection="1">
      <alignment horizontal="left" vertical="center" wrapText="1" indent="1"/>
      <protection locked="0"/>
    </xf>
    <xf numFmtId="4" fontId="31" fillId="0" borderId="56" xfId="0" applyNumberFormat="1" applyFont="1" applyBorder="1" applyAlignment="1" applyProtection="1">
      <alignment horizontal="left" vertical="center" wrapText="1"/>
      <protection locked="0"/>
    </xf>
    <xf numFmtId="4" fontId="31" fillId="0" borderId="22" xfId="0" applyNumberFormat="1" applyFont="1" applyBorder="1" applyAlignment="1" applyProtection="1">
      <alignment horizontal="left" vertical="center" wrapText="1"/>
      <protection locked="0"/>
    </xf>
    <xf numFmtId="4" fontId="48" fillId="0" borderId="11" xfId="0" applyNumberFormat="1" applyFont="1" applyBorder="1" applyAlignment="1">
      <alignment wrapText="1"/>
    </xf>
  </cellXfs>
  <cellStyles count="88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_dzielnice termin spr." xfId="42" xr:uid="{00000000-0005-0000-0000-00002A000000}"/>
    <cellStyle name="Note" xfId="43" xr:uid="{00000000-0005-0000-0000-00002B000000}"/>
    <cellStyle name="Output" xfId="44" xr:uid="{00000000-0005-0000-0000-00002C000000}"/>
    <cellStyle name="SAPBEXaggData" xfId="45" xr:uid="{00000000-0005-0000-0000-00002D000000}"/>
    <cellStyle name="SAPBEXaggDataEmph" xfId="46" xr:uid="{00000000-0005-0000-0000-00002E000000}"/>
    <cellStyle name="SAPBEXaggItem" xfId="47" xr:uid="{00000000-0005-0000-0000-00002F000000}"/>
    <cellStyle name="SAPBEXaggItemX" xfId="48" xr:uid="{00000000-0005-0000-0000-000030000000}"/>
    <cellStyle name="SAPBEXchaText" xfId="49" xr:uid="{00000000-0005-0000-0000-000031000000}"/>
    <cellStyle name="SAPBEXexcBad7" xfId="50" xr:uid="{00000000-0005-0000-0000-000032000000}"/>
    <cellStyle name="SAPBEXexcBad8" xfId="51" xr:uid="{00000000-0005-0000-0000-000033000000}"/>
    <cellStyle name="SAPBEXexcBad9" xfId="52" xr:uid="{00000000-0005-0000-0000-000034000000}"/>
    <cellStyle name="SAPBEXexcCritical4" xfId="53" xr:uid="{00000000-0005-0000-0000-000035000000}"/>
    <cellStyle name="SAPBEXexcCritical5" xfId="54" xr:uid="{00000000-0005-0000-0000-000036000000}"/>
    <cellStyle name="SAPBEXexcCritical6" xfId="55" xr:uid="{00000000-0005-0000-0000-000037000000}"/>
    <cellStyle name="SAPBEXexcGood1" xfId="56" xr:uid="{00000000-0005-0000-0000-000038000000}"/>
    <cellStyle name="SAPBEXexcGood2" xfId="57" xr:uid="{00000000-0005-0000-0000-000039000000}"/>
    <cellStyle name="SAPBEXexcGood3" xfId="58" xr:uid="{00000000-0005-0000-0000-00003A000000}"/>
    <cellStyle name="SAPBEXfilterDrill" xfId="59" xr:uid="{00000000-0005-0000-0000-00003B000000}"/>
    <cellStyle name="SAPBEXfilterItem" xfId="60" xr:uid="{00000000-0005-0000-0000-00003C000000}"/>
    <cellStyle name="SAPBEXfilterText" xfId="61" xr:uid="{00000000-0005-0000-0000-00003D000000}"/>
    <cellStyle name="SAPBEXformats" xfId="62" xr:uid="{00000000-0005-0000-0000-00003E000000}"/>
    <cellStyle name="SAPBEXheaderItem" xfId="63" xr:uid="{00000000-0005-0000-0000-00003F000000}"/>
    <cellStyle name="SAPBEXheaderText" xfId="64" xr:uid="{00000000-0005-0000-0000-000040000000}"/>
    <cellStyle name="SAPBEXHLevel0" xfId="65" xr:uid="{00000000-0005-0000-0000-000041000000}"/>
    <cellStyle name="SAPBEXHLevel0X" xfId="66" xr:uid="{00000000-0005-0000-0000-000042000000}"/>
    <cellStyle name="SAPBEXHLevel1" xfId="67" xr:uid="{00000000-0005-0000-0000-000043000000}"/>
    <cellStyle name="SAPBEXHLevel1X" xfId="68" xr:uid="{00000000-0005-0000-0000-000044000000}"/>
    <cellStyle name="SAPBEXHLevel2" xfId="69" xr:uid="{00000000-0005-0000-0000-000045000000}"/>
    <cellStyle name="SAPBEXHLevel2X" xfId="70" xr:uid="{00000000-0005-0000-0000-000046000000}"/>
    <cellStyle name="SAPBEXHLevel3" xfId="71" xr:uid="{00000000-0005-0000-0000-000047000000}"/>
    <cellStyle name="SAPBEXHLevel3X" xfId="72" xr:uid="{00000000-0005-0000-0000-000048000000}"/>
    <cellStyle name="SAPBEXinputData" xfId="73" xr:uid="{00000000-0005-0000-0000-000049000000}"/>
    <cellStyle name="SAPBEXresData" xfId="74" xr:uid="{00000000-0005-0000-0000-00004A000000}"/>
    <cellStyle name="SAPBEXresDataEmph" xfId="75" xr:uid="{00000000-0005-0000-0000-00004B000000}"/>
    <cellStyle name="SAPBEXresItem" xfId="76" xr:uid="{00000000-0005-0000-0000-00004C000000}"/>
    <cellStyle name="SAPBEXresItemX" xfId="77" xr:uid="{00000000-0005-0000-0000-00004D000000}"/>
    <cellStyle name="SAPBEXstdData" xfId="78" xr:uid="{00000000-0005-0000-0000-00004E000000}"/>
    <cellStyle name="SAPBEXstdDataEmph" xfId="79" xr:uid="{00000000-0005-0000-0000-00004F000000}"/>
    <cellStyle name="SAPBEXstdItem" xfId="80" xr:uid="{00000000-0005-0000-0000-000050000000}"/>
    <cellStyle name="SAPBEXstdItemX" xfId="81" xr:uid="{00000000-0005-0000-0000-000051000000}"/>
    <cellStyle name="SAPBEXtitle" xfId="82" xr:uid="{00000000-0005-0000-0000-000052000000}"/>
    <cellStyle name="SAPBEXundefined" xfId="83" xr:uid="{00000000-0005-0000-0000-000053000000}"/>
    <cellStyle name="Sheet Title" xfId="84" xr:uid="{00000000-0005-0000-0000-000054000000}"/>
    <cellStyle name="Total" xfId="85" xr:uid="{00000000-0005-0000-0000-000055000000}"/>
    <cellStyle name="Walutowy" xfId="86" builtinId="4"/>
    <cellStyle name="Warning Text" xfId="87" xr:uid="{00000000-0005-0000-0000-00005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8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4C35F-43FD-4F98-9CF2-AD5F4C8B7EF0}">
  <sheetPr>
    <pageSetUpPr fitToPage="1"/>
  </sheetPr>
  <dimension ref="A1:I143"/>
  <sheetViews>
    <sheetView zoomScaleNormal="100" workbookViewId="0">
      <selection activeCell="G31" sqref="G31"/>
    </sheetView>
  </sheetViews>
  <sheetFormatPr defaultRowHeight="12.75" x14ac:dyDescent="0.2"/>
  <cols>
    <col min="1" max="1" width="35.7109375" style="417" customWidth="1"/>
    <col min="2" max="2" width="16.28515625" style="417" customWidth="1"/>
    <col min="3" max="3" width="16.28515625" style="418" customWidth="1"/>
    <col min="4" max="4" width="35.7109375" style="418" customWidth="1"/>
    <col min="5" max="6" width="16.28515625" style="418" customWidth="1"/>
    <col min="7" max="7" width="9.140625" style="417"/>
    <col min="8" max="8" width="13.85546875" style="417" bestFit="1" customWidth="1"/>
    <col min="9" max="16384" width="9.140625" style="417"/>
  </cols>
  <sheetData>
    <row r="1" spans="1:7" x14ac:dyDescent="0.2">
      <c r="A1" s="416" t="s">
        <v>431</v>
      </c>
    </row>
    <row r="2" spans="1:7" ht="13.5" thickBot="1" x14ac:dyDescent="0.25">
      <c r="E2" s="419"/>
    </row>
    <row r="3" spans="1:7" ht="15.75" x14ac:dyDescent="0.2">
      <c r="A3" s="420" t="s">
        <v>432</v>
      </c>
      <c r="B3" s="421"/>
      <c r="C3" s="628" t="s">
        <v>433</v>
      </c>
      <c r="D3" s="628"/>
      <c r="E3" s="422" t="s">
        <v>434</v>
      </c>
      <c r="F3" s="423"/>
    </row>
    <row r="4" spans="1:7" x14ac:dyDescent="0.2">
      <c r="A4" s="424" t="s">
        <v>435</v>
      </c>
      <c r="B4" s="425"/>
      <c r="C4" s="629" t="s">
        <v>436</v>
      </c>
      <c r="D4" s="629"/>
      <c r="E4" s="426" t="s">
        <v>437</v>
      </c>
      <c r="F4" s="427"/>
    </row>
    <row r="5" spans="1:7" x14ac:dyDescent="0.2">
      <c r="A5" s="428" t="s">
        <v>438</v>
      </c>
      <c r="B5" s="429"/>
      <c r="C5" s="630" t="s">
        <v>439</v>
      </c>
      <c r="D5" s="630"/>
      <c r="E5" s="426" t="s">
        <v>440</v>
      </c>
      <c r="F5" s="427"/>
    </row>
    <row r="6" spans="1:7" x14ac:dyDescent="0.2">
      <c r="A6" s="428" t="s">
        <v>441</v>
      </c>
      <c r="B6" s="429"/>
      <c r="C6" s="630" t="s">
        <v>442</v>
      </c>
      <c r="D6" s="630"/>
      <c r="E6" s="426" t="s">
        <v>443</v>
      </c>
      <c r="F6" s="427"/>
    </row>
    <row r="7" spans="1:7" x14ac:dyDescent="0.2">
      <c r="A7" s="430" t="s">
        <v>444</v>
      </c>
      <c r="B7" s="431"/>
      <c r="C7" s="631" t="s">
        <v>445</v>
      </c>
      <c r="D7" s="631"/>
      <c r="E7" s="432"/>
      <c r="F7" s="433"/>
    </row>
    <row r="8" spans="1:7" x14ac:dyDescent="0.2">
      <c r="A8" s="434" t="s">
        <v>446</v>
      </c>
      <c r="B8" s="435"/>
      <c r="C8" s="629" t="s">
        <v>447</v>
      </c>
      <c r="D8" s="629"/>
      <c r="E8" s="436" t="s">
        <v>448</v>
      </c>
      <c r="F8" s="437"/>
    </row>
    <row r="9" spans="1:7" x14ac:dyDescent="0.2">
      <c r="A9" s="424" t="s">
        <v>449</v>
      </c>
      <c r="B9" s="425"/>
      <c r="C9" s="438"/>
      <c r="D9" s="438"/>
      <c r="E9" s="439"/>
      <c r="F9" s="440"/>
    </row>
    <row r="10" spans="1:7" ht="13.5" thickBot="1" x14ac:dyDescent="0.25">
      <c r="A10" s="441" t="s">
        <v>450</v>
      </c>
      <c r="B10" s="442"/>
      <c r="C10" s="625" t="s">
        <v>630</v>
      </c>
      <c r="D10" s="625"/>
      <c r="E10" s="443"/>
      <c r="F10" s="444"/>
    </row>
    <row r="11" spans="1:7" ht="13.5" customHeight="1" thickBot="1" x14ac:dyDescent="0.25">
      <c r="A11" s="445"/>
      <c r="B11" s="446"/>
      <c r="C11" s="438"/>
      <c r="D11" s="438"/>
      <c r="E11" s="438"/>
      <c r="F11" s="440"/>
    </row>
    <row r="12" spans="1:7" s="620" customFormat="1" ht="26.25" thickBot="1" x14ac:dyDescent="0.25">
      <c r="A12" s="447" t="s">
        <v>451</v>
      </c>
      <c r="B12" s="448" t="s">
        <v>149</v>
      </c>
      <c r="C12" s="449" t="s">
        <v>452</v>
      </c>
      <c r="D12" s="450" t="s">
        <v>453</v>
      </c>
      <c r="E12" s="449" t="s">
        <v>149</v>
      </c>
      <c r="F12" s="451" t="s">
        <v>454</v>
      </c>
    </row>
    <row r="13" spans="1:7" s="620" customFormat="1" ht="18.75" customHeight="1" x14ac:dyDescent="0.2">
      <c r="A13" s="452" t="s">
        <v>455</v>
      </c>
      <c r="B13" s="453">
        <f>B14+B15+B25+B26+B30+B31</f>
        <v>361506162.43999994</v>
      </c>
      <c r="C13" s="453">
        <f>C14+C15+C25+C26+C30+C31</f>
        <v>407820987.74000001</v>
      </c>
      <c r="D13" s="454" t="s">
        <v>456</v>
      </c>
      <c r="E13" s="455">
        <f>E14+E15</f>
        <v>345025470.62</v>
      </c>
      <c r="F13" s="455">
        <f>F14+F15</f>
        <v>386278906.17000002</v>
      </c>
    </row>
    <row r="14" spans="1:7" s="620" customFormat="1" ht="18" customHeight="1" x14ac:dyDescent="0.2">
      <c r="A14" s="456" t="s">
        <v>457</v>
      </c>
      <c r="B14" s="457">
        <v>0</v>
      </c>
      <c r="C14" s="457">
        <v>0</v>
      </c>
      <c r="D14" s="458" t="s">
        <v>458</v>
      </c>
      <c r="E14" s="459">
        <v>400767349.50999999</v>
      </c>
      <c r="F14" s="459">
        <v>431777568.11000001</v>
      </c>
      <c r="G14" s="623"/>
    </row>
    <row r="15" spans="1:7" s="620" customFormat="1" ht="16.5" customHeight="1" x14ac:dyDescent="0.2">
      <c r="A15" s="460" t="s">
        <v>459</v>
      </c>
      <c r="B15" s="461">
        <f>B16+B23+B24</f>
        <v>349583877.17999995</v>
      </c>
      <c r="C15" s="461">
        <f>C16+C23+C24</f>
        <v>397184693.74000001</v>
      </c>
      <c r="D15" s="462" t="s">
        <v>460</v>
      </c>
      <c r="E15" s="459">
        <f>E16+E17</f>
        <v>-55741878.890000001</v>
      </c>
      <c r="F15" s="459">
        <f>F16+F17</f>
        <v>-45498661.939999998</v>
      </c>
      <c r="G15" s="623"/>
    </row>
    <row r="16" spans="1:7" s="620" customFormat="1" ht="18" customHeight="1" x14ac:dyDescent="0.2">
      <c r="A16" s="452" t="s">
        <v>461</v>
      </c>
      <c r="B16" s="463">
        <f>B17+B19+B20+B21+B22</f>
        <v>309140889.22999996</v>
      </c>
      <c r="C16" s="463">
        <f>C17+C19+C20+C21+C22</f>
        <v>314060427.24000001</v>
      </c>
      <c r="D16" s="464" t="s">
        <v>462</v>
      </c>
      <c r="E16" s="465">
        <v>0</v>
      </c>
      <c r="F16" s="466">
        <v>0</v>
      </c>
      <c r="G16" s="623"/>
    </row>
    <row r="17" spans="1:7" s="620" customFormat="1" ht="16.5" customHeight="1" x14ac:dyDescent="0.2">
      <c r="A17" s="467" t="s">
        <v>463</v>
      </c>
      <c r="B17" s="468">
        <v>198146266.22999999</v>
      </c>
      <c r="C17" s="468">
        <v>199533478.72999999</v>
      </c>
      <c r="D17" s="469" t="s">
        <v>464</v>
      </c>
      <c r="E17" s="466">
        <v>-55741878.890000001</v>
      </c>
      <c r="F17" s="466">
        <v>-45498661.939999998</v>
      </c>
      <c r="G17" s="623"/>
    </row>
    <row r="18" spans="1:7" s="620" customFormat="1" ht="57" customHeight="1" x14ac:dyDescent="0.2">
      <c r="A18" s="470" t="s">
        <v>465</v>
      </c>
      <c r="B18" s="468">
        <v>1368757.95</v>
      </c>
      <c r="C18" s="468">
        <v>1366965.22</v>
      </c>
      <c r="D18" s="471" t="s">
        <v>466</v>
      </c>
      <c r="E18" s="472">
        <v>0</v>
      </c>
      <c r="F18" s="459">
        <v>0</v>
      </c>
      <c r="G18" s="623"/>
    </row>
    <row r="19" spans="1:7" s="620" customFormat="1" ht="25.5" x14ac:dyDescent="0.2">
      <c r="A19" s="470" t="s">
        <v>467</v>
      </c>
      <c r="B19" s="468">
        <v>110972853.05</v>
      </c>
      <c r="C19" s="468">
        <v>114517792.39</v>
      </c>
      <c r="D19" s="458" t="s">
        <v>468</v>
      </c>
      <c r="E19" s="472">
        <v>0</v>
      </c>
      <c r="F19" s="459">
        <v>0</v>
      </c>
      <c r="G19" s="623"/>
    </row>
    <row r="20" spans="1:7" s="620" customFormat="1" ht="18" customHeight="1" x14ac:dyDescent="0.2">
      <c r="A20" s="470" t="s">
        <v>469</v>
      </c>
      <c r="B20" s="468">
        <v>2437.5500000000002</v>
      </c>
      <c r="C20" s="468">
        <v>1601.87</v>
      </c>
      <c r="D20" s="458" t="s">
        <v>470</v>
      </c>
      <c r="E20" s="472">
        <v>0</v>
      </c>
      <c r="F20" s="459">
        <v>0</v>
      </c>
      <c r="G20" s="623"/>
    </row>
    <row r="21" spans="1:7" s="620" customFormat="1" x14ac:dyDescent="0.2">
      <c r="A21" s="470" t="s">
        <v>471</v>
      </c>
      <c r="B21" s="468">
        <v>0</v>
      </c>
      <c r="C21" s="468">
        <v>0</v>
      </c>
      <c r="D21" s="458" t="s">
        <v>472</v>
      </c>
      <c r="E21" s="472">
        <v>0</v>
      </c>
      <c r="F21" s="459">
        <v>0</v>
      </c>
      <c r="G21" s="623"/>
    </row>
    <row r="22" spans="1:7" s="620" customFormat="1" ht="19.5" customHeight="1" x14ac:dyDescent="0.2">
      <c r="A22" s="473" t="s">
        <v>473</v>
      </c>
      <c r="B22" s="468">
        <v>19332.400000000001</v>
      </c>
      <c r="C22" s="468">
        <v>7554.25</v>
      </c>
      <c r="D22" s="458"/>
      <c r="E22" s="472"/>
      <c r="F22" s="459"/>
    </row>
    <row r="23" spans="1:7" s="620" customFormat="1" ht="25.5" x14ac:dyDescent="0.2">
      <c r="A23" s="456" t="s">
        <v>474</v>
      </c>
      <c r="B23" s="457">
        <v>40442987.950000003</v>
      </c>
      <c r="C23" s="457">
        <v>83124266.5</v>
      </c>
      <c r="D23" s="458" t="s">
        <v>475</v>
      </c>
      <c r="E23" s="474">
        <f>E24+E25+E36+E37</f>
        <v>39094755.620000005</v>
      </c>
      <c r="F23" s="474">
        <f>F24+F25+F36+F37</f>
        <v>37493728.510000005</v>
      </c>
    </row>
    <row r="24" spans="1:7" s="620" customFormat="1" ht="25.5" x14ac:dyDescent="0.2">
      <c r="A24" s="456" t="s">
        <v>476</v>
      </c>
      <c r="B24" s="457">
        <v>0</v>
      </c>
      <c r="C24" s="457">
        <v>0</v>
      </c>
      <c r="D24" s="458" t="s">
        <v>477</v>
      </c>
      <c r="E24" s="459">
        <v>184991.51</v>
      </c>
      <c r="F24" s="459">
        <v>161747.78</v>
      </c>
    </row>
    <row r="25" spans="1:7" s="620" customFormat="1" ht="17.25" customHeight="1" x14ac:dyDescent="0.2">
      <c r="A25" s="456" t="s">
        <v>478</v>
      </c>
      <c r="B25" s="457">
        <v>11849837.17</v>
      </c>
      <c r="C25" s="457">
        <v>10595476.109999999</v>
      </c>
      <c r="D25" s="458" t="s">
        <v>479</v>
      </c>
      <c r="E25" s="475">
        <f>SUM(E26:E33)</f>
        <v>21428729.080000002</v>
      </c>
      <c r="F25" s="474">
        <f>SUM(F26:F33)</f>
        <v>17601216.530000001</v>
      </c>
    </row>
    <row r="26" spans="1:7" s="620" customFormat="1" ht="25.5" x14ac:dyDescent="0.2">
      <c r="A26" s="456" t="s">
        <v>480</v>
      </c>
      <c r="B26" s="475">
        <v>0</v>
      </c>
      <c r="C26" s="475">
        <f>SUM(C27:C29)</f>
        <v>0</v>
      </c>
      <c r="D26" s="476" t="s">
        <v>481</v>
      </c>
      <c r="E26" s="466">
        <v>31390.52</v>
      </c>
      <c r="F26" s="466">
        <v>562726.30000000005</v>
      </c>
    </row>
    <row r="27" spans="1:7" s="620" customFormat="1" ht="18.75" customHeight="1" x14ac:dyDescent="0.2">
      <c r="A27" s="477" t="s">
        <v>482</v>
      </c>
      <c r="B27" s="468">
        <v>0</v>
      </c>
      <c r="C27" s="468">
        <v>0</v>
      </c>
      <c r="D27" s="478" t="s">
        <v>483</v>
      </c>
      <c r="E27" s="466">
        <v>64024</v>
      </c>
      <c r="F27" s="466">
        <v>85183</v>
      </c>
    </row>
    <row r="28" spans="1:7" s="620" customFormat="1" ht="25.5" customHeight="1" x14ac:dyDescent="0.2">
      <c r="A28" s="477" t="s">
        <v>484</v>
      </c>
      <c r="B28" s="468">
        <v>0</v>
      </c>
      <c r="C28" s="468">
        <v>0</v>
      </c>
      <c r="D28" s="479" t="s">
        <v>485</v>
      </c>
      <c r="E28" s="466">
        <v>465651.21</v>
      </c>
      <c r="F28" s="466">
        <v>555504.94999999995</v>
      </c>
    </row>
    <row r="29" spans="1:7" s="620" customFormat="1" ht="25.5" x14ac:dyDescent="0.2">
      <c r="A29" s="477" t="s">
        <v>486</v>
      </c>
      <c r="B29" s="468">
        <v>0</v>
      </c>
      <c r="C29" s="468">
        <v>0</v>
      </c>
      <c r="D29" s="480" t="s">
        <v>487</v>
      </c>
      <c r="E29" s="466">
        <v>804924.7</v>
      </c>
      <c r="F29" s="466">
        <v>932647.33</v>
      </c>
    </row>
    <row r="30" spans="1:7" s="620" customFormat="1" ht="22.5" customHeight="1" x14ac:dyDescent="0.2">
      <c r="A30" s="481" t="s">
        <v>488</v>
      </c>
      <c r="B30" s="457">
        <v>72448.09</v>
      </c>
      <c r="C30" s="457">
        <v>40817.89</v>
      </c>
      <c r="D30" s="480" t="s">
        <v>489</v>
      </c>
      <c r="E30" s="466">
        <v>12503654.6</v>
      </c>
      <c r="F30" s="466">
        <v>11309835.73</v>
      </c>
    </row>
    <row r="31" spans="1:7" s="620" customFormat="1" ht="25.5" x14ac:dyDescent="0.2">
      <c r="A31" s="460" t="s">
        <v>490</v>
      </c>
      <c r="B31" s="461">
        <v>0</v>
      </c>
      <c r="C31" s="461">
        <v>0</v>
      </c>
      <c r="D31" s="482" t="s">
        <v>491</v>
      </c>
      <c r="E31" s="466">
        <v>7437680.6100000003</v>
      </c>
      <c r="F31" s="466">
        <v>4140056.49</v>
      </c>
    </row>
    <row r="32" spans="1:7" s="620" customFormat="1" ht="24" x14ac:dyDescent="0.2">
      <c r="A32" s="483" t="s">
        <v>492</v>
      </c>
      <c r="B32" s="484">
        <f>B33+B38+B44+B52</f>
        <v>22614063.799999997</v>
      </c>
      <c r="C32" s="484">
        <f>C33+C38+C44+C52</f>
        <v>15951646.939999999</v>
      </c>
      <c r="D32" s="479" t="s">
        <v>493</v>
      </c>
      <c r="E32" s="466">
        <v>121403.44</v>
      </c>
      <c r="F32" s="466">
        <v>15262.73</v>
      </c>
    </row>
    <row r="33" spans="1:6" s="620" customFormat="1" ht="27.75" customHeight="1" x14ac:dyDescent="0.2">
      <c r="A33" s="485" t="s">
        <v>494</v>
      </c>
      <c r="B33" s="486">
        <f>SUM(B34:B37)</f>
        <v>58490.87</v>
      </c>
      <c r="C33" s="486">
        <f>SUM(C34:C37)</f>
        <v>0</v>
      </c>
      <c r="D33" s="487" t="s">
        <v>495</v>
      </c>
      <c r="E33" s="488">
        <v>0</v>
      </c>
      <c r="F33" s="488">
        <v>0</v>
      </c>
    </row>
    <row r="34" spans="1:6" s="620" customFormat="1" ht="30" customHeight="1" x14ac:dyDescent="0.2">
      <c r="A34" s="489" t="s">
        <v>496</v>
      </c>
      <c r="B34" s="468">
        <v>58490.87</v>
      </c>
      <c r="C34" s="468">
        <v>0</v>
      </c>
      <c r="D34" s="490" t="s">
        <v>497</v>
      </c>
      <c r="E34" s="465">
        <v>0</v>
      </c>
      <c r="F34" s="466">
        <v>0</v>
      </c>
    </row>
    <row r="35" spans="1:6" s="620" customFormat="1" ht="18" customHeight="1" x14ac:dyDescent="0.2">
      <c r="A35" s="491" t="s">
        <v>498</v>
      </c>
      <c r="B35" s="468">
        <v>0</v>
      </c>
      <c r="C35" s="468">
        <v>0</v>
      </c>
      <c r="D35" s="490" t="s">
        <v>499</v>
      </c>
      <c r="E35" s="465">
        <v>0</v>
      </c>
      <c r="F35" s="466">
        <v>0</v>
      </c>
    </row>
    <row r="36" spans="1:6" s="620" customFormat="1" ht="29.25" customHeight="1" x14ac:dyDescent="0.2">
      <c r="A36" s="492" t="s">
        <v>500</v>
      </c>
      <c r="B36" s="468">
        <v>0</v>
      </c>
      <c r="C36" s="468">
        <v>0</v>
      </c>
      <c r="D36" s="493" t="s">
        <v>501</v>
      </c>
      <c r="E36" s="459">
        <v>11073129.810000001</v>
      </c>
      <c r="F36" s="459">
        <v>13614280.140000001</v>
      </c>
    </row>
    <row r="37" spans="1:6" s="620" customFormat="1" ht="18" customHeight="1" x14ac:dyDescent="0.2">
      <c r="A37" s="494" t="s">
        <v>502</v>
      </c>
      <c r="B37" s="468">
        <v>0</v>
      </c>
      <c r="C37" s="468">
        <v>0</v>
      </c>
      <c r="D37" s="495" t="s">
        <v>503</v>
      </c>
      <c r="E37" s="486">
        <f>E38+E39</f>
        <v>6407905.2199999997</v>
      </c>
      <c r="F37" s="496">
        <f>F38+F39</f>
        <v>6116484.0599999996</v>
      </c>
    </row>
    <row r="38" spans="1:6" s="620" customFormat="1" ht="18" customHeight="1" x14ac:dyDescent="0.2">
      <c r="A38" s="497" t="s">
        <v>504</v>
      </c>
      <c r="B38" s="486">
        <f>SUM(B39:B43)</f>
        <v>14723515.57</v>
      </c>
      <c r="C38" s="486">
        <f>SUM(C39:C43)</f>
        <v>11567142.779999999</v>
      </c>
      <c r="D38" s="495" t="s">
        <v>505</v>
      </c>
      <c r="E38" s="459">
        <v>6407905.2199999997</v>
      </c>
      <c r="F38" s="459">
        <v>6116484.0599999996</v>
      </c>
    </row>
    <row r="39" spans="1:6" s="620" customFormat="1" ht="18.75" customHeight="1" x14ac:dyDescent="0.2">
      <c r="A39" s="494" t="s">
        <v>506</v>
      </c>
      <c r="B39" s="468">
        <v>14.15</v>
      </c>
      <c r="C39" s="468">
        <v>0</v>
      </c>
      <c r="D39" s="495" t="s">
        <v>507</v>
      </c>
      <c r="E39" s="498">
        <v>0</v>
      </c>
      <c r="F39" s="499">
        <v>0</v>
      </c>
    </row>
    <row r="40" spans="1:6" s="620" customFormat="1" ht="18.75" customHeight="1" x14ac:dyDescent="0.2">
      <c r="A40" s="494" t="s">
        <v>508</v>
      </c>
      <c r="B40" s="468">
        <v>0</v>
      </c>
      <c r="C40" s="468">
        <v>0</v>
      </c>
      <c r="D40" s="500"/>
      <c r="E40" s="500"/>
      <c r="F40" s="501"/>
    </row>
    <row r="41" spans="1:6" s="620" customFormat="1" ht="24" x14ac:dyDescent="0.2">
      <c r="A41" s="494" t="s">
        <v>509</v>
      </c>
      <c r="B41" s="468">
        <v>0</v>
      </c>
      <c r="C41" s="468">
        <v>0</v>
      </c>
      <c r="D41" s="500"/>
      <c r="E41" s="500"/>
      <c r="F41" s="501"/>
    </row>
    <row r="42" spans="1:6" s="620" customFormat="1" ht="19.5" customHeight="1" x14ac:dyDescent="0.2">
      <c r="A42" s="494" t="s">
        <v>510</v>
      </c>
      <c r="B42" s="468">
        <v>14723501.42</v>
      </c>
      <c r="C42" s="468">
        <v>11567142.779999999</v>
      </c>
      <c r="D42" s="500"/>
      <c r="E42" s="500"/>
      <c r="F42" s="501"/>
    </row>
    <row r="43" spans="1:6" s="620" customFormat="1" ht="24" x14ac:dyDescent="0.2">
      <c r="A43" s="494" t="s">
        <v>511</v>
      </c>
      <c r="B43" s="468">
        <v>0</v>
      </c>
      <c r="C43" s="468">
        <v>0</v>
      </c>
      <c r="D43" s="500"/>
      <c r="E43" s="500"/>
      <c r="F43" s="501"/>
    </row>
    <row r="44" spans="1:6" s="620" customFormat="1" ht="18" customHeight="1" x14ac:dyDescent="0.2">
      <c r="A44" s="502" t="s">
        <v>512</v>
      </c>
      <c r="B44" s="503">
        <f>SUM(B45:B51)</f>
        <v>7609574.5499999998</v>
      </c>
      <c r="C44" s="503">
        <f>SUM(C45:C51)</f>
        <v>4186814.5500000003</v>
      </c>
      <c r="D44" s="504"/>
      <c r="E44" s="461"/>
      <c r="F44" s="505"/>
    </row>
    <row r="45" spans="1:6" s="620" customFormat="1" ht="18.75" customHeight="1" x14ac:dyDescent="0.2">
      <c r="A45" s="494" t="s">
        <v>513</v>
      </c>
      <c r="B45" s="468">
        <v>0</v>
      </c>
      <c r="C45" s="468">
        <v>0</v>
      </c>
      <c r="D45" s="506"/>
      <c r="E45" s="507"/>
      <c r="F45" s="508"/>
    </row>
    <row r="46" spans="1:6" s="620" customFormat="1" ht="25.5" customHeight="1" x14ac:dyDescent="0.2">
      <c r="A46" s="494" t="s">
        <v>514</v>
      </c>
      <c r="B46" s="468">
        <v>157142.6</v>
      </c>
      <c r="C46" s="468">
        <v>39160.1</v>
      </c>
      <c r="D46" s="506"/>
      <c r="E46" s="507"/>
      <c r="F46" s="508"/>
    </row>
    <row r="47" spans="1:6" s="620" customFormat="1" ht="25.5" customHeight="1" x14ac:dyDescent="0.2">
      <c r="A47" s="494" t="s">
        <v>515</v>
      </c>
      <c r="B47" s="468">
        <v>0</v>
      </c>
      <c r="C47" s="468">
        <v>0</v>
      </c>
      <c r="D47" s="506"/>
      <c r="E47" s="507"/>
      <c r="F47" s="508"/>
    </row>
    <row r="48" spans="1:6" s="620" customFormat="1" ht="18.75" customHeight="1" x14ac:dyDescent="0.2">
      <c r="A48" s="494" t="s">
        <v>516</v>
      </c>
      <c r="B48" s="468">
        <v>7452431.9500000002</v>
      </c>
      <c r="C48" s="468">
        <v>4147654.45</v>
      </c>
      <c r="D48" s="506"/>
      <c r="E48" s="507"/>
      <c r="F48" s="508"/>
    </row>
    <row r="49" spans="1:8" s="620" customFormat="1" ht="18.75" customHeight="1" x14ac:dyDescent="0.2">
      <c r="A49" s="494" t="s">
        <v>517</v>
      </c>
      <c r="B49" s="509">
        <v>0</v>
      </c>
      <c r="C49" s="509">
        <v>0</v>
      </c>
      <c r="D49" s="506"/>
      <c r="E49" s="507"/>
      <c r="F49" s="508"/>
    </row>
    <row r="50" spans="1:8" s="622" customFormat="1" ht="18.75" customHeight="1" x14ac:dyDescent="0.2">
      <c r="A50" s="494" t="s">
        <v>518</v>
      </c>
      <c r="B50" s="468">
        <v>0</v>
      </c>
      <c r="C50" s="468">
        <v>0</v>
      </c>
      <c r="D50" s="506"/>
      <c r="E50" s="507"/>
      <c r="F50" s="508"/>
    </row>
    <row r="51" spans="1:8" s="622" customFormat="1" ht="18.75" customHeight="1" x14ac:dyDescent="0.2">
      <c r="A51" s="494" t="s">
        <v>519</v>
      </c>
      <c r="B51" s="468">
        <v>0</v>
      </c>
      <c r="C51" s="468">
        <v>0</v>
      </c>
      <c r="D51" s="490"/>
      <c r="E51" s="510"/>
      <c r="F51" s="511"/>
    </row>
    <row r="52" spans="1:8" s="620" customFormat="1" ht="20.25" customHeight="1" thickBot="1" x14ac:dyDescent="0.25">
      <c r="A52" s="497" t="s">
        <v>520</v>
      </c>
      <c r="B52" s="457">
        <v>222482.81</v>
      </c>
      <c r="C52" s="457">
        <v>197689.61</v>
      </c>
      <c r="D52" s="512"/>
      <c r="E52" s="513"/>
      <c r="F52" s="514"/>
    </row>
    <row r="53" spans="1:8" s="620" customFormat="1" ht="26.25" customHeight="1" thickBot="1" x14ac:dyDescent="0.25">
      <c r="A53" s="515" t="s">
        <v>521</v>
      </c>
      <c r="B53" s="516">
        <f>B13+B32</f>
        <v>384120226.23999995</v>
      </c>
      <c r="C53" s="516">
        <f>C13+C32</f>
        <v>423772634.68000001</v>
      </c>
      <c r="D53" s="517" t="s">
        <v>522</v>
      </c>
      <c r="E53" s="518">
        <f>E13+E22+E23+E33</f>
        <v>384120226.24000001</v>
      </c>
      <c r="F53" s="518">
        <f>F13+F20+F21+F23</f>
        <v>423772634.68000001</v>
      </c>
      <c r="H53" s="621"/>
    </row>
    <row r="54" spans="1:8" s="619" customFormat="1" ht="15.75" customHeight="1" x14ac:dyDescent="0.2">
      <c r="A54" s="519"/>
      <c r="B54" s="519"/>
      <c r="C54" s="519"/>
      <c r="D54" s="519"/>
      <c r="E54" s="519"/>
      <c r="F54" s="519"/>
    </row>
    <row r="55" spans="1:8" s="619" customFormat="1" ht="106.5" customHeight="1" x14ac:dyDescent="0.2">
      <c r="A55" s="520"/>
      <c r="B55" s="521"/>
      <c r="C55" s="522"/>
      <c r="D55" s="519"/>
      <c r="E55" s="520"/>
      <c r="F55" s="520"/>
    </row>
    <row r="56" spans="1:8" ht="15" customHeight="1" x14ac:dyDescent="0.2">
      <c r="A56" s="523" t="s">
        <v>523</v>
      </c>
      <c r="B56" s="524"/>
      <c r="C56" s="525" t="s">
        <v>296</v>
      </c>
      <c r="D56" s="417"/>
      <c r="E56" s="626" t="s">
        <v>524</v>
      </c>
      <c r="F56" s="627"/>
    </row>
    <row r="57" spans="1:8" ht="15.75" customHeight="1" x14ac:dyDescent="0.2">
      <c r="C57" s="417"/>
      <c r="D57" s="417"/>
      <c r="E57" s="417"/>
      <c r="F57" s="417"/>
    </row>
    <row r="58" spans="1:8" ht="16.5" customHeight="1" x14ac:dyDescent="0.2">
      <c r="C58" s="417"/>
      <c r="D58" s="417"/>
      <c r="E58" s="417"/>
      <c r="F58" s="417"/>
    </row>
    <row r="59" spans="1:8" ht="16.5" customHeight="1" x14ac:dyDescent="0.2">
      <c r="C59" s="417"/>
      <c r="D59" s="417"/>
      <c r="E59" s="417"/>
      <c r="F59" s="417"/>
    </row>
    <row r="60" spans="1:8" ht="25.5" customHeight="1" x14ac:dyDescent="0.2">
      <c r="C60" s="417"/>
      <c r="D60" s="417"/>
      <c r="E60" s="417"/>
      <c r="F60" s="417"/>
    </row>
    <row r="61" spans="1:8" x14ac:dyDescent="0.2">
      <c r="C61" s="417"/>
      <c r="D61" s="417"/>
      <c r="E61" s="417"/>
      <c r="F61" s="417"/>
    </row>
    <row r="62" spans="1:8" x14ac:dyDescent="0.2">
      <c r="C62" s="417"/>
      <c r="D62" s="417"/>
      <c r="E62" s="417"/>
      <c r="F62" s="417"/>
    </row>
    <row r="63" spans="1:8" x14ac:dyDescent="0.2">
      <c r="C63" s="417"/>
      <c r="D63" s="417"/>
      <c r="E63" s="417"/>
      <c r="F63" s="417"/>
    </row>
    <row r="64" spans="1:8" x14ac:dyDescent="0.2">
      <c r="C64" s="417"/>
      <c r="D64" s="417"/>
      <c r="E64" s="417"/>
      <c r="F64" s="417"/>
    </row>
    <row r="65" spans="1:9" x14ac:dyDescent="0.2">
      <c r="A65" s="523"/>
      <c r="B65" s="524"/>
      <c r="C65" s="618"/>
      <c r="D65" s="417"/>
      <c r="E65" s="626"/>
      <c r="F65" s="626"/>
    </row>
    <row r="66" spans="1:9" x14ac:dyDescent="0.2">
      <c r="C66" s="417"/>
      <c r="D66" s="417"/>
      <c r="E66" s="417"/>
      <c r="F66" s="417"/>
    </row>
    <row r="67" spans="1:9" x14ac:dyDescent="0.2">
      <c r="C67" s="417"/>
      <c r="D67" s="417"/>
      <c r="E67" s="417"/>
      <c r="F67" s="417"/>
    </row>
    <row r="68" spans="1:9" x14ac:dyDescent="0.2">
      <c r="C68" s="417"/>
      <c r="D68" s="417"/>
      <c r="E68" s="417"/>
      <c r="F68" s="417"/>
    </row>
    <row r="69" spans="1:9" x14ac:dyDescent="0.2">
      <c r="C69" s="417"/>
      <c r="D69" s="417"/>
      <c r="E69" s="417"/>
      <c r="F69" s="417"/>
    </row>
    <row r="70" spans="1:9" x14ac:dyDescent="0.2">
      <c r="C70" s="417"/>
      <c r="D70" s="417"/>
      <c r="E70" s="417"/>
      <c r="F70" s="417"/>
    </row>
    <row r="71" spans="1:9" x14ac:dyDescent="0.2">
      <c r="C71" s="417"/>
      <c r="D71" s="417"/>
      <c r="E71" s="417"/>
      <c r="F71" s="417"/>
    </row>
    <row r="72" spans="1:9" x14ac:dyDescent="0.2">
      <c r="C72" s="417"/>
      <c r="D72" s="417"/>
      <c r="E72" s="417"/>
      <c r="F72" s="417"/>
    </row>
    <row r="73" spans="1:9" x14ac:dyDescent="0.2">
      <c r="C73" s="417"/>
      <c r="D73" s="417"/>
      <c r="E73" s="417"/>
      <c r="F73" s="417"/>
    </row>
    <row r="74" spans="1:9" x14ac:dyDescent="0.2">
      <c r="C74" s="417"/>
      <c r="D74" s="417"/>
      <c r="E74" s="417"/>
      <c r="F74" s="417"/>
    </row>
    <row r="75" spans="1:9" x14ac:dyDescent="0.2">
      <c r="C75" s="417"/>
      <c r="D75" s="417"/>
      <c r="E75" s="417"/>
      <c r="F75" s="417"/>
      <c r="I75" s="617"/>
    </row>
    <row r="76" spans="1:9" x14ac:dyDescent="0.2">
      <c r="C76" s="417"/>
      <c r="D76" s="417"/>
      <c r="E76" s="417"/>
      <c r="F76" s="417"/>
      <c r="I76" s="617"/>
    </row>
    <row r="77" spans="1:9" x14ac:dyDescent="0.2">
      <c r="C77" s="417"/>
      <c r="D77" s="417"/>
      <c r="E77" s="417"/>
      <c r="F77" s="417"/>
      <c r="I77" s="617"/>
    </row>
    <row r="78" spans="1:9" x14ac:dyDescent="0.2">
      <c r="C78" s="417"/>
      <c r="D78" s="417"/>
      <c r="E78" s="417"/>
      <c r="F78" s="417"/>
      <c r="I78" s="617"/>
    </row>
    <row r="79" spans="1:9" x14ac:dyDescent="0.2">
      <c r="C79" s="417"/>
      <c r="D79" s="417"/>
      <c r="E79" s="417"/>
      <c r="F79" s="417"/>
      <c r="I79" s="617"/>
    </row>
    <row r="80" spans="1:9" x14ac:dyDescent="0.2">
      <c r="C80" s="417"/>
      <c r="D80" s="417"/>
      <c r="E80" s="417"/>
      <c r="F80" s="417"/>
    </row>
    <row r="81" s="417" customFormat="1" x14ac:dyDescent="0.2"/>
    <row r="82" s="417" customFormat="1" x14ac:dyDescent="0.2"/>
    <row r="83" s="417" customFormat="1" x14ac:dyDescent="0.2"/>
    <row r="84" s="417" customFormat="1" x14ac:dyDescent="0.2"/>
    <row r="85" s="417" customFormat="1" x14ac:dyDescent="0.2"/>
    <row r="86" s="417" customFormat="1" x14ac:dyDescent="0.2"/>
    <row r="87" s="417" customFormat="1" x14ac:dyDescent="0.2"/>
    <row r="88" s="417" customFormat="1" x14ac:dyDescent="0.2"/>
    <row r="89" s="417" customFormat="1" x14ac:dyDescent="0.2"/>
    <row r="90" s="417" customFormat="1" x14ac:dyDescent="0.2"/>
    <row r="91" s="417" customFormat="1" x14ac:dyDescent="0.2"/>
    <row r="92" s="417" customFormat="1" x14ac:dyDescent="0.2"/>
    <row r="93" s="417" customFormat="1" x14ac:dyDescent="0.2"/>
    <row r="94" s="417" customFormat="1" x14ac:dyDescent="0.2"/>
    <row r="95" s="417" customFormat="1" x14ac:dyDescent="0.2"/>
    <row r="96" s="417" customFormat="1" x14ac:dyDescent="0.2"/>
    <row r="97" s="417" customFormat="1" x14ac:dyDescent="0.2"/>
    <row r="98" s="417" customFormat="1" x14ac:dyDescent="0.2"/>
    <row r="99" s="417" customFormat="1" x14ac:dyDescent="0.2"/>
    <row r="100" s="417" customFormat="1" x14ac:dyDescent="0.2"/>
    <row r="101" s="417" customFormat="1" x14ac:dyDescent="0.2"/>
    <row r="102" s="417" customFormat="1" x14ac:dyDescent="0.2"/>
    <row r="103" s="417" customFormat="1" x14ac:dyDescent="0.2"/>
    <row r="104" s="417" customFormat="1" x14ac:dyDescent="0.2"/>
    <row r="105" s="417" customFormat="1" x14ac:dyDescent="0.2"/>
    <row r="106" s="417" customFormat="1" x14ac:dyDescent="0.2"/>
    <row r="107" s="417" customFormat="1" x14ac:dyDescent="0.2"/>
    <row r="108" s="417" customFormat="1" x14ac:dyDescent="0.2"/>
    <row r="109" s="417" customFormat="1" x14ac:dyDescent="0.2"/>
    <row r="110" s="417" customFormat="1" x14ac:dyDescent="0.2"/>
    <row r="111" s="417" customFormat="1" x14ac:dyDescent="0.2"/>
    <row r="112" s="417" customFormat="1" x14ac:dyDescent="0.2"/>
    <row r="113" s="417" customFormat="1" x14ac:dyDescent="0.2"/>
    <row r="114" s="417" customFormat="1" x14ac:dyDescent="0.2"/>
    <row r="115" s="417" customFormat="1" x14ac:dyDescent="0.2"/>
    <row r="116" s="417" customFormat="1" x14ac:dyDescent="0.2"/>
    <row r="117" s="417" customFormat="1" x14ac:dyDescent="0.2"/>
    <row r="118" s="417" customFormat="1" x14ac:dyDescent="0.2"/>
    <row r="119" s="417" customFormat="1" x14ac:dyDescent="0.2"/>
    <row r="120" s="417" customFormat="1" x14ac:dyDescent="0.2"/>
    <row r="121" s="417" customFormat="1" x14ac:dyDescent="0.2"/>
    <row r="122" s="417" customFormat="1" x14ac:dyDescent="0.2"/>
    <row r="123" s="417" customFormat="1" x14ac:dyDescent="0.2"/>
    <row r="124" s="417" customFormat="1" x14ac:dyDescent="0.2"/>
    <row r="125" s="417" customFormat="1" x14ac:dyDescent="0.2"/>
    <row r="126" s="417" customFormat="1" x14ac:dyDescent="0.2"/>
    <row r="127" s="417" customFormat="1" x14ac:dyDescent="0.2"/>
    <row r="128" s="417" customFormat="1" x14ac:dyDescent="0.2"/>
    <row r="129" s="417" customFormat="1" x14ac:dyDescent="0.2"/>
    <row r="130" s="417" customFormat="1" x14ac:dyDescent="0.2"/>
    <row r="131" s="417" customFormat="1" x14ac:dyDescent="0.2"/>
    <row r="132" s="417" customFormat="1" x14ac:dyDescent="0.2"/>
    <row r="133" s="417" customFormat="1" x14ac:dyDescent="0.2"/>
    <row r="134" s="417" customFormat="1" x14ac:dyDescent="0.2"/>
    <row r="135" s="417" customFormat="1" x14ac:dyDescent="0.2"/>
    <row r="136" s="417" customFormat="1" x14ac:dyDescent="0.2"/>
    <row r="137" s="417" customFormat="1" x14ac:dyDescent="0.2"/>
    <row r="138" s="417" customFormat="1" x14ac:dyDescent="0.2"/>
    <row r="139" s="417" customFormat="1" x14ac:dyDescent="0.2"/>
    <row r="140" s="417" customFormat="1" x14ac:dyDescent="0.2"/>
    <row r="141" s="417" customFormat="1" x14ac:dyDescent="0.2"/>
    <row r="142" s="417" customFormat="1" x14ac:dyDescent="0.2"/>
    <row r="143" s="417" customFormat="1" x14ac:dyDescent="0.2"/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8B03-DE3E-46DE-947F-C5FE317AE38E}">
  <sheetPr>
    <pageSetUpPr fitToPage="1"/>
  </sheetPr>
  <dimension ref="B1:S73"/>
  <sheetViews>
    <sheetView topLeftCell="A3" workbookViewId="0">
      <selection activeCell="I41" sqref="I41"/>
    </sheetView>
  </sheetViews>
  <sheetFormatPr defaultRowHeight="12.75" x14ac:dyDescent="0.2"/>
  <cols>
    <col min="1" max="1" width="1.85546875" style="525" customWidth="1"/>
    <col min="2" max="2" width="4.28515625" style="525" customWidth="1"/>
    <col min="3" max="3" width="10.42578125" style="525" customWidth="1"/>
    <col min="4" max="4" width="21.7109375" style="525" customWidth="1"/>
    <col min="5" max="5" width="11.7109375" style="525" bestFit="1" customWidth="1"/>
    <col min="6" max="6" width="8.28515625" style="525" customWidth="1"/>
    <col min="7" max="7" width="2.7109375" style="525" hidden="1" customWidth="1"/>
    <col min="8" max="8" width="0" style="525" hidden="1" customWidth="1"/>
    <col min="9" max="9" width="21.7109375" style="525" customWidth="1"/>
    <col min="10" max="10" width="9.140625" style="525" hidden="1" customWidth="1"/>
    <col min="11" max="11" width="22.85546875" style="525" customWidth="1"/>
    <col min="12" max="12" width="0" style="525" hidden="1" customWidth="1"/>
    <col min="13" max="13" width="15.28515625" style="525" customWidth="1"/>
    <col min="14" max="14" width="9.140625" style="525"/>
    <col min="15" max="16" width="0" style="525" hidden="1" customWidth="1"/>
    <col min="17" max="17" width="11.7109375" style="526" hidden="1" customWidth="1"/>
    <col min="18" max="18" width="0" style="525" hidden="1" customWidth="1"/>
    <col min="19" max="19" width="11.7109375" style="525" hidden="1" customWidth="1"/>
    <col min="20" max="20" width="0" style="525" hidden="1" customWidth="1"/>
    <col min="21" max="16384" width="9.140625" style="525"/>
  </cols>
  <sheetData>
    <row r="1" spans="2:17" ht="13.5" thickBot="1" x14ac:dyDescent="0.25"/>
    <row r="2" spans="2:17" x14ac:dyDescent="0.2">
      <c r="B2" s="632" t="s">
        <v>566</v>
      </c>
      <c r="C2" s="633"/>
      <c r="D2" s="634"/>
      <c r="E2" s="585"/>
      <c r="F2" s="585"/>
      <c r="G2" s="585"/>
      <c r="H2" s="585"/>
      <c r="I2" s="586"/>
      <c r="J2" s="585"/>
      <c r="K2" s="584" t="s">
        <v>434</v>
      </c>
    </row>
    <row r="3" spans="2:17" x14ac:dyDescent="0.2">
      <c r="B3" s="583" t="s">
        <v>565</v>
      </c>
      <c r="D3" s="557"/>
      <c r="E3" s="635" t="s">
        <v>627</v>
      </c>
      <c r="F3" s="636"/>
      <c r="G3" s="636"/>
      <c r="H3" s="636"/>
      <c r="I3" s="637"/>
      <c r="K3" s="576"/>
    </row>
    <row r="4" spans="2:17" x14ac:dyDescent="0.2">
      <c r="B4" s="556" t="s">
        <v>446</v>
      </c>
      <c r="D4" s="557"/>
      <c r="E4" s="635" t="s">
        <v>626</v>
      </c>
      <c r="F4" s="636"/>
      <c r="G4" s="636"/>
      <c r="H4" s="636"/>
      <c r="I4" s="637"/>
      <c r="K4" s="579" t="s">
        <v>437</v>
      </c>
    </row>
    <row r="5" spans="2:17" x14ac:dyDescent="0.2">
      <c r="B5" s="556" t="s">
        <v>444</v>
      </c>
      <c r="D5" s="557"/>
      <c r="E5" s="636" t="s">
        <v>625</v>
      </c>
      <c r="F5" s="636"/>
      <c r="G5" s="636"/>
      <c r="H5" s="636"/>
      <c r="I5" s="637"/>
      <c r="K5" s="579"/>
    </row>
    <row r="6" spans="2:17" x14ac:dyDescent="0.2">
      <c r="B6" s="556"/>
      <c r="D6" s="557"/>
      <c r="E6" s="635" t="s">
        <v>445</v>
      </c>
      <c r="F6" s="636"/>
      <c r="G6" s="636"/>
      <c r="H6" s="636"/>
      <c r="I6" s="637"/>
      <c r="K6" s="579" t="s">
        <v>443</v>
      </c>
    </row>
    <row r="7" spans="2:17" x14ac:dyDescent="0.2">
      <c r="B7" s="548"/>
      <c r="C7" s="532"/>
      <c r="D7" s="547"/>
      <c r="E7" s="636" t="s">
        <v>625</v>
      </c>
      <c r="F7" s="636"/>
      <c r="G7" s="636"/>
      <c r="H7" s="636"/>
      <c r="I7" s="637"/>
      <c r="K7" s="579" t="s">
        <v>440</v>
      </c>
    </row>
    <row r="8" spans="2:17" x14ac:dyDescent="0.2">
      <c r="B8" s="582" t="s">
        <v>449</v>
      </c>
      <c r="C8" s="581"/>
      <c r="D8" s="580"/>
      <c r="E8" s="525" t="s">
        <v>448</v>
      </c>
      <c r="I8" s="577"/>
      <c r="K8" s="576"/>
    </row>
    <row r="9" spans="2:17" x14ac:dyDescent="0.2">
      <c r="B9" s="556"/>
      <c r="D9" s="557"/>
      <c r="E9" s="636" t="s">
        <v>629</v>
      </c>
      <c r="F9" s="636"/>
      <c r="G9" s="636"/>
      <c r="H9" s="636"/>
      <c r="I9" s="637"/>
      <c r="K9" s="576"/>
    </row>
    <row r="10" spans="2:17" x14ac:dyDescent="0.2">
      <c r="B10" s="578" t="s">
        <v>450</v>
      </c>
      <c r="D10" s="557"/>
      <c r="I10" s="577"/>
      <c r="K10" s="576"/>
    </row>
    <row r="11" spans="2:17" ht="24.6" customHeight="1" thickBot="1" x14ac:dyDescent="0.25">
      <c r="B11" s="571"/>
      <c r="C11" s="570"/>
      <c r="D11" s="569"/>
      <c r="E11" s="570"/>
      <c r="F11" s="570"/>
      <c r="G11" s="570"/>
      <c r="H11" s="570"/>
      <c r="I11" s="573"/>
      <c r="J11" s="570"/>
      <c r="K11" s="616" t="s">
        <v>562</v>
      </c>
    </row>
    <row r="12" spans="2:17" ht="13.5" hidden="1" thickBot="1" x14ac:dyDescent="0.25">
      <c r="B12" s="571"/>
      <c r="C12" s="570"/>
      <c r="D12" s="573"/>
      <c r="E12" s="574"/>
      <c r="F12" s="570"/>
      <c r="G12" s="570"/>
      <c r="H12" s="570"/>
      <c r="I12" s="573"/>
      <c r="J12" s="570"/>
      <c r="K12" s="572"/>
    </row>
    <row r="13" spans="2:17" s="609" customFormat="1" ht="34.5" customHeight="1" thickBot="1" x14ac:dyDescent="0.25">
      <c r="B13" s="615"/>
      <c r="C13" s="614"/>
      <c r="D13" s="614"/>
      <c r="E13" s="614"/>
      <c r="F13" s="614"/>
      <c r="G13" s="613"/>
      <c r="I13" s="611" t="s">
        <v>561</v>
      </c>
      <c r="J13" s="612"/>
      <c r="K13" s="611" t="s">
        <v>560</v>
      </c>
      <c r="Q13" s="610"/>
    </row>
    <row r="14" spans="2:17" ht="13.5" hidden="1" thickBot="1" x14ac:dyDescent="0.25">
      <c r="I14" s="566"/>
      <c r="J14" s="546"/>
      <c r="K14" s="566"/>
    </row>
    <row r="15" spans="2:17" ht="13.5" hidden="1" thickBot="1" x14ac:dyDescent="0.25">
      <c r="I15" s="564">
        <v>0</v>
      </c>
      <c r="J15" s="565"/>
      <c r="K15" s="564"/>
    </row>
    <row r="16" spans="2:17" s="535" customFormat="1" ht="20.25" customHeight="1" x14ac:dyDescent="0.2">
      <c r="B16" s="563" t="s">
        <v>624</v>
      </c>
      <c r="C16" s="562" t="s">
        <v>623</v>
      </c>
      <c r="D16" s="562"/>
      <c r="E16" s="562"/>
      <c r="F16" s="562"/>
      <c r="G16" s="561"/>
      <c r="H16" s="560"/>
      <c r="I16" s="558">
        <f>I17+I19+I23</f>
        <v>9009610.6199999992</v>
      </c>
      <c r="J16" s="558">
        <f>J17+J19+J23</f>
        <v>0</v>
      </c>
      <c r="K16" s="558">
        <f>K17+K19+K23</f>
        <v>9117761.8900000006</v>
      </c>
      <c r="M16" s="534"/>
      <c r="Q16" s="534"/>
    </row>
    <row r="17" spans="2:17" ht="20.100000000000001" customHeight="1" x14ac:dyDescent="0.2">
      <c r="B17" s="548" t="s">
        <v>578</v>
      </c>
      <c r="C17" s="532" t="s">
        <v>622</v>
      </c>
      <c r="D17" s="532"/>
      <c r="E17" s="532"/>
      <c r="F17" s="532"/>
      <c r="G17" s="547"/>
      <c r="I17" s="545">
        <v>7406257.2699999996</v>
      </c>
      <c r="J17" s="595"/>
      <c r="K17" s="545">
        <v>7903836.4500000002</v>
      </c>
      <c r="M17" s="534"/>
    </row>
    <row r="18" spans="2:17" ht="26.25" hidden="1" customHeight="1" x14ac:dyDescent="0.2">
      <c r="B18" s="608" t="s">
        <v>120</v>
      </c>
      <c r="C18" s="638" t="s">
        <v>621</v>
      </c>
      <c r="D18" s="638"/>
      <c r="E18" s="638"/>
      <c r="F18" s="638"/>
      <c r="G18" s="639"/>
      <c r="I18" s="545"/>
      <c r="J18" s="595"/>
      <c r="K18" s="545"/>
      <c r="M18" s="534"/>
    </row>
    <row r="19" spans="2:17" ht="26.25" customHeight="1" x14ac:dyDescent="0.2">
      <c r="B19" s="548" t="s">
        <v>576</v>
      </c>
      <c r="C19" s="640" t="s">
        <v>620</v>
      </c>
      <c r="D19" s="640"/>
      <c r="E19" s="640"/>
      <c r="F19" s="640"/>
      <c r="G19" s="641"/>
      <c r="I19" s="545">
        <v>207357.59</v>
      </c>
      <c r="J19" s="595"/>
      <c r="K19" s="545">
        <v>-24793.200000000001</v>
      </c>
      <c r="L19" s="525">
        <v>0</v>
      </c>
      <c r="M19" s="534"/>
    </row>
    <row r="20" spans="2:17" ht="20.100000000000001" customHeight="1" x14ac:dyDescent="0.2">
      <c r="B20" s="548" t="s">
        <v>585</v>
      </c>
      <c r="C20" s="532" t="s">
        <v>619</v>
      </c>
      <c r="D20" s="532"/>
      <c r="E20" s="532"/>
      <c r="F20" s="532"/>
      <c r="G20" s="547"/>
      <c r="I20" s="545">
        <v>0</v>
      </c>
      <c r="J20" s="595"/>
      <c r="K20" s="545">
        <v>0</v>
      </c>
      <c r="M20" s="534"/>
    </row>
    <row r="21" spans="2:17" ht="20.100000000000001" customHeight="1" x14ac:dyDescent="0.2">
      <c r="B21" s="548" t="s">
        <v>611</v>
      </c>
      <c r="C21" s="532" t="s">
        <v>618</v>
      </c>
      <c r="D21" s="532"/>
      <c r="E21" s="532"/>
      <c r="F21" s="532"/>
      <c r="G21" s="547"/>
      <c r="I21" s="545">
        <v>0</v>
      </c>
      <c r="J21" s="595"/>
      <c r="K21" s="545">
        <v>0</v>
      </c>
      <c r="M21" s="534"/>
    </row>
    <row r="22" spans="2:17" ht="20.100000000000001" customHeight="1" x14ac:dyDescent="0.2">
      <c r="B22" s="548" t="s">
        <v>609</v>
      </c>
      <c r="C22" s="601" t="s">
        <v>617</v>
      </c>
      <c r="D22" s="601"/>
      <c r="E22" s="601"/>
      <c r="F22" s="601"/>
      <c r="G22" s="600"/>
      <c r="H22" s="599"/>
      <c r="I22" s="597">
        <v>0</v>
      </c>
      <c r="J22" s="598"/>
      <c r="K22" s="597">
        <v>0</v>
      </c>
      <c r="M22" s="534"/>
    </row>
    <row r="23" spans="2:17" ht="20.100000000000001" customHeight="1" x14ac:dyDescent="0.2">
      <c r="B23" s="548" t="s">
        <v>607</v>
      </c>
      <c r="C23" s="601" t="s">
        <v>616</v>
      </c>
      <c r="D23" s="601"/>
      <c r="E23" s="601"/>
      <c r="F23" s="601"/>
      <c r="G23" s="600"/>
      <c r="H23" s="599"/>
      <c r="I23" s="597">
        <v>1395995.76</v>
      </c>
      <c r="J23" s="598"/>
      <c r="K23" s="597">
        <v>1238718.6399999999</v>
      </c>
      <c r="L23" s="525">
        <v>0</v>
      </c>
      <c r="M23" s="534"/>
    </row>
    <row r="24" spans="2:17" s="535" customFormat="1" ht="21.75" customHeight="1" x14ac:dyDescent="0.2">
      <c r="B24" s="607" t="s">
        <v>615</v>
      </c>
      <c r="C24" s="642" t="s">
        <v>614</v>
      </c>
      <c r="D24" s="643"/>
      <c r="E24" s="643"/>
      <c r="F24" s="643"/>
      <c r="G24" s="644"/>
      <c r="H24" s="606"/>
      <c r="I24" s="605">
        <f>I25+I26+I27+I28+I29+I30+I31+I34+I35</f>
        <v>81578306.120000005</v>
      </c>
      <c r="J24" s="605" t="e">
        <f>J25+J26+J27+#REF!+J29+J30+J31+#REF!+J35</f>
        <v>#REF!</v>
      </c>
      <c r="K24" s="605">
        <f>K25+K26+K27+K28+K29+K30+K31+K34+K35</f>
        <v>58941228.089999996</v>
      </c>
      <c r="M24" s="534"/>
      <c r="Q24" s="534"/>
    </row>
    <row r="25" spans="2:17" ht="20.100000000000001" customHeight="1" x14ac:dyDescent="0.2">
      <c r="B25" s="548" t="s">
        <v>578</v>
      </c>
      <c r="C25" s="601" t="s">
        <v>613</v>
      </c>
      <c r="D25" s="601"/>
      <c r="E25" s="601"/>
      <c r="F25" s="601"/>
      <c r="G25" s="600"/>
      <c r="H25" s="599"/>
      <c r="I25" s="597">
        <v>6758172.6699999999</v>
      </c>
      <c r="J25" s="598"/>
      <c r="K25" s="597">
        <v>7006004.0700000003</v>
      </c>
      <c r="L25" s="525">
        <v>0</v>
      </c>
      <c r="M25" s="534"/>
    </row>
    <row r="26" spans="2:17" ht="20.100000000000001" customHeight="1" x14ac:dyDescent="0.2">
      <c r="B26" s="548" t="s">
        <v>576</v>
      </c>
      <c r="C26" s="601" t="s">
        <v>612</v>
      </c>
      <c r="D26" s="601"/>
      <c r="E26" s="601"/>
      <c r="F26" s="601"/>
      <c r="G26" s="600"/>
      <c r="H26" s="599"/>
      <c r="I26" s="597">
        <v>1232377.48</v>
      </c>
      <c r="J26" s="598"/>
      <c r="K26" s="597">
        <v>1531960.43</v>
      </c>
      <c r="L26" s="525">
        <v>0</v>
      </c>
      <c r="M26" s="534"/>
    </row>
    <row r="27" spans="2:17" ht="20.100000000000001" customHeight="1" x14ac:dyDescent="0.2">
      <c r="B27" s="548" t="s">
        <v>585</v>
      </c>
      <c r="C27" s="601" t="s">
        <v>147</v>
      </c>
      <c r="D27" s="601"/>
      <c r="E27" s="601"/>
      <c r="F27" s="601"/>
      <c r="G27" s="600"/>
      <c r="H27" s="599"/>
      <c r="I27" s="597">
        <v>11636978.59</v>
      </c>
      <c r="J27" s="598"/>
      <c r="K27" s="597">
        <v>14735126.73</v>
      </c>
      <c r="L27" s="525">
        <v>0</v>
      </c>
      <c r="M27" s="534"/>
    </row>
    <row r="28" spans="2:17" ht="20.100000000000001" customHeight="1" x14ac:dyDescent="0.2">
      <c r="B28" s="548" t="s">
        <v>611</v>
      </c>
      <c r="C28" s="601" t="s">
        <v>610</v>
      </c>
      <c r="D28" s="601"/>
      <c r="E28" s="601"/>
      <c r="F28" s="601"/>
      <c r="G28" s="600"/>
      <c r="H28" s="599"/>
      <c r="I28" s="597">
        <v>363388.13</v>
      </c>
      <c r="J28" s="598"/>
      <c r="K28" s="597">
        <v>152406.82999999999</v>
      </c>
      <c r="M28" s="534"/>
    </row>
    <row r="29" spans="2:17" ht="20.100000000000001" customHeight="1" x14ac:dyDescent="0.2">
      <c r="B29" s="548" t="s">
        <v>609</v>
      </c>
      <c r="C29" s="601" t="s">
        <v>608</v>
      </c>
      <c r="D29" s="601"/>
      <c r="E29" s="601"/>
      <c r="F29" s="601"/>
      <c r="G29" s="600"/>
      <c r="H29" s="599"/>
      <c r="I29" s="597">
        <v>15969065.33</v>
      </c>
      <c r="J29" s="598"/>
      <c r="K29" s="597">
        <v>18863054.780000001</v>
      </c>
      <c r="M29" s="534"/>
    </row>
    <row r="30" spans="2:17" ht="20.100000000000001" customHeight="1" x14ac:dyDescent="0.2">
      <c r="B30" s="548" t="s">
        <v>607</v>
      </c>
      <c r="C30" s="601" t="s">
        <v>606</v>
      </c>
      <c r="D30" s="601"/>
      <c r="E30" s="601"/>
      <c r="F30" s="601"/>
      <c r="G30" s="600"/>
      <c r="H30" s="599"/>
      <c r="I30" s="597">
        <v>2953950.32</v>
      </c>
      <c r="J30" s="598"/>
      <c r="K30" s="597">
        <v>3491232.58</v>
      </c>
      <c r="M30" s="534"/>
    </row>
    <row r="31" spans="2:17" ht="20.100000000000001" customHeight="1" x14ac:dyDescent="0.2">
      <c r="B31" s="548" t="s">
        <v>605</v>
      </c>
      <c r="C31" s="601" t="s">
        <v>604</v>
      </c>
      <c r="D31" s="601"/>
      <c r="E31" s="599"/>
      <c r="F31" s="599"/>
      <c r="G31" s="604"/>
      <c r="H31" s="599"/>
      <c r="I31" s="597">
        <v>611242.65</v>
      </c>
      <c r="J31" s="598"/>
      <c r="K31" s="597">
        <v>807797.23</v>
      </c>
      <c r="M31" s="534"/>
    </row>
    <row r="32" spans="2:17" ht="20.100000000000001" hidden="1" customHeight="1" x14ac:dyDescent="0.2">
      <c r="B32" s="556"/>
      <c r="C32" s="599"/>
      <c r="D32" s="599"/>
      <c r="E32" s="601"/>
      <c r="F32" s="601"/>
      <c r="G32" s="600"/>
      <c r="H32" s="599"/>
      <c r="I32" s="597"/>
      <c r="J32" s="598"/>
      <c r="K32" s="597"/>
      <c r="M32" s="534"/>
    </row>
    <row r="33" spans="2:19" ht="20.100000000000001" customHeight="1" x14ac:dyDescent="0.2">
      <c r="B33" s="555" t="s">
        <v>603</v>
      </c>
      <c r="C33" s="603" t="s">
        <v>602</v>
      </c>
      <c r="D33" s="603"/>
      <c r="E33" s="603"/>
      <c r="F33" s="603"/>
      <c r="G33" s="602"/>
      <c r="H33" s="599"/>
      <c r="I33" s="597">
        <v>0</v>
      </c>
      <c r="J33" s="598"/>
      <c r="K33" s="597">
        <v>0</v>
      </c>
      <c r="L33" s="525">
        <v>0</v>
      </c>
      <c r="M33" s="534"/>
    </row>
    <row r="34" spans="2:19" ht="20.100000000000001" customHeight="1" x14ac:dyDescent="0.2">
      <c r="B34" s="548" t="s">
        <v>601</v>
      </c>
      <c r="C34" s="601" t="s">
        <v>600</v>
      </c>
      <c r="D34" s="601"/>
      <c r="E34" s="601"/>
      <c r="F34" s="601"/>
      <c r="G34" s="600"/>
      <c r="H34" s="599"/>
      <c r="I34" s="597">
        <v>42053130.950000003</v>
      </c>
      <c r="J34" s="598"/>
      <c r="K34" s="597">
        <v>12353645.439999999</v>
      </c>
      <c r="M34" s="534"/>
    </row>
    <row r="35" spans="2:19" ht="20.100000000000001" customHeight="1" x14ac:dyDescent="0.2">
      <c r="B35" s="548" t="s">
        <v>599</v>
      </c>
      <c r="C35" s="532" t="s">
        <v>598</v>
      </c>
      <c r="D35" s="532"/>
      <c r="E35" s="532"/>
      <c r="F35" s="532"/>
      <c r="G35" s="547"/>
      <c r="I35" s="545">
        <v>0</v>
      </c>
      <c r="J35" s="595"/>
      <c r="K35" s="545">
        <v>0</v>
      </c>
      <c r="M35" s="534"/>
    </row>
    <row r="36" spans="2:19" s="535" customFormat="1" ht="22.5" customHeight="1" x14ac:dyDescent="0.2">
      <c r="B36" s="553" t="s">
        <v>597</v>
      </c>
      <c r="C36" s="552" t="s">
        <v>596</v>
      </c>
      <c r="D36" s="552"/>
      <c r="E36" s="552"/>
      <c r="F36" s="552"/>
      <c r="G36" s="551"/>
      <c r="I36" s="549">
        <f>I16-I24</f>
        <v>-72568695.5</v>
      </c>
      <c r="J36" s="549" t="e">
        <f>J16-J24</f>
        <v>#REF!</v>
      </c>
      <c r="K36" s="549">
        <f>K16-K24</f>
        <v>-49823466.199999996</v>
      </c>
      <c r="M36" s="534"/>
      <c r="Q36" s="534"/>
    </row>
    <row r="37" spans="2:19" s="535" customFormat="1" ht="21.75" customHeight="1" x14ac:dyDescent="0.2">
      <c r="B37" s="553" t="s">
        <v>595</v>
      </c>
      <c r="C37" s="552" t="s">
        <v>148</v>
      </c>
      <c r="D37" s="552"/>
      <c r="E37" s="552"/>
      <c r="F37" s="552"/>
      <c r="G37" s="551"/>
      <c r="I37" s="549">
        <f>SUM(I38:I40)</f>
        <v>18170623.77</v>
      </c>
      <c r="J37" s="594"/>
      <c r="K37" s="549">
        <f>SUM(K38:K40)</f>
        <v>8383236.6899999995</v>
      </c>
      <c r="M37" s="534"/>
      <c r="Q37" s="534"/>
    </row>
    <row r="38" spans="2:19" ht="20.100000000000001" customHeight="1" x14ac:dyDescent="0.2">
      <c r="B38" s="548" t="s">
        <v>578</v>
      </c>
      <c r="C38" s="532" t="s">
        <v>594</v>
      </c>
      <c r="D38" s="532"/>
      <c r="E38" s="532"/>
      <c r="F38" s="532"/>
      <c r="G38" s="547"/>
      <c r="I38" s="545">
        <v>-768728.02</v>
      </c>
      <c r="J38" s="595"/>
      <c r="K38" s="545">
        <v>-690612.81</v>
      </c>
      <c r="M38" s="534"/>
    </row>
    <row r="39" spans="2:19" ht="16.5" customHeight="1" x14ac:dyDescent="0.2">
      <c r="B39" s="548" t="s">
        <v>576</v>
      </c>
      <c r="C39" s="532" t="s">
        <v>282</v>
      </c>
      <c r="D39" s="532"/>
      <c r="E39" s="532"/>
      <c r="F39" s="532"/>
      <c r="G39" s="547"/>
      <c r="I39" s="545">
        <v>0</v>
      </c>
      <c r="J39" s="595"/>
      <c r="K39" s="545">
        <v>0</v>
      </c>
      <c r="M39" s="534"/>
    </row>
    <row r="40" spans="2:19" ht="20.100000000000001" customHeight="1" x14ac:dyDescent="0.2">
      <c r="B40" s="548" t="s">
        <v>585</v>
      </c>
      <c r="C40" s="532" t="s">
        <v>593</v>
      </c>
      <c r="D40" s="532"/>
      <c r="E40" s="532"/>
      <c r="F40" s="532"/>
      <c r="G40" s="547"/>
      <c r="I40" s="545">
        <v>18939351.789999999</v>
      </c>
      <c r="J40" s="595"/>
      <c r="K40" s="545">
        <v>9073849.5</v>
      </c>
      <c r="M40" s="534"/>
      <c r="P40" s="525" t="s">
        <v>592</v>
      </c>
      <c r="Q40" s="525"/>
      <c r="S40" s="526">
        <v>6680241.8799999999</v>
      </c>
    </row>
    <row r="41" spans="2:19" s="535" customFormat="1" ht="24.75" customHeight="1" x14ac:dyDescent="0.2">
      <c r="B41" s="553" t="s">
        <v>591</v>
      </c>
      <c r="C41" s="552" t="s">
        <v>82</v>
      </c>
      <c r="D41" s="552"/>
      <c r="E41" s="552"/>
      <c r="F41" s="552"/>
      <c r="G41" s="551"/>
      <c r="I41" s="549">
        <f>SUM(I42:I43)</f>
        <v>1514085.71</v>
      </c>
      <c r="J41" s="594"/>
      <c r="K41" s="549">
        <f>SUM(K42:K43)</f>
        <v>3429805.61</v>
      </c>
      <c r="M41" s="534"/>
      <c r="Q41" s="534"/>
    </row>
    <row r="42" spans="2:19" ht="52.5" customHeight="1" x14ac:dyDescent="0.2">
      <c r="B42" s="548" t="s">
        <v>578</v>
      </c>
      <c r="C42" s="640" t="s">
        <v>590</v>
      </c>
      <c r="D42" s="640"/>
      <c r="E42" s="640"/>
      <c r="F42" s="640"/>
      <c r="G42" s="641"/>
      <c r="I42" s="545">
        <v>0</v>
      </c>
      <c r="J42" s="595"/>
      <c r="K42" s="545">
        <v>0</v>
      </c>
      <c r="M42" s="534"/>
    </row>
    <row r="43" spans="2:19" ht="21" customHeight="1" x14ac:dyDescent="0.2">
      <c r="B43" s="548" t="s">
        <v>576</v>
      </c>
      <c r="C43" s="532" t="s">
        <v>82</v>
      </c>
      <c r="D43" s="532"/>
      <c r="E43" s="532"/>
      <c r="F43" s="532"/>
      <c r="G43" s="547"/>
      <c r="I43" s="545">
        <v>1514085.71</v>
      </c>
      <c r="J43" s="595"/>
      <c r="K43" s="545">
        <v>3429805.61</v>
      </c>
      <c r="M43" s="534"/>
    </row>
    <row r="44" spans="2:19" s="535" customFormat="1" ht="23.25" customHeight="1" x14ac:dyDescent="0.2">
      <c r="B44" s="553" t="s">
        <v>589</v>
      </c>
      <c r="C44" s="552" t="s">
        <v>588</v>
      </c>
      <c r="D44" s="552"/>
      <c r="E44" s="552"/>
      <c r="F44" s="552"/>
      <c r="G44" s="551"/>
      <c r="I44" s="549">
        <f>I36+I37-I41</f>
        <v>-55912157.440000005</v>
      </c>
      <c r="J44" s="594"/>
      <c r="K44" s="549">
        <f>K36+K37-K41</f>
        <v>-44870035.119999997</v>
      </c>
      <c r="M44" s="534"/>
      <c r="Q44" s="534"/>
    </row>
    <row r="45" spans="2:19" s="535" customFormat="1" ht="21" customHeight="1" x14ac:dyDescent="0.2">
      <c r="B45" s="553" t="s">
        <v>587</v>
      </c>
      <c r="C45" s="552" t="s">
        <v>586</v>
      </c>
      <c r="D45" s="552"/>
      <c r="E45" s="552"/>
      <c r="F45" s="552"/>
      <c r="G45" s="551"/>
      <c r="I45" s="549">
        <f>SUM(I46:I48)</f>
        <v>2398209.71</v>
      </c>
      <c r="J45" s="594"/>
      <c r="K45" s="549">
        <f>SUM(K46:K48)</f>
        <v>2827230.45</v>
      </c>
      <c r="M45" s="534"/>
      <c r="Q45" s="534"/>
    </row>
    <row r="46" spans="2:19" ht="15.75" customHeight="1" x14ac:dyDescent="0.2">
      <c r="B46" s="548" t="s">
        <v>578</v>
      </c>
      <c r="C46" s="532" t="s">
        <v>288</v>
      </c>
      <c r="D46" s="532"/>
      <c r="E46" s="532"/>
      <c r="F46" s="532"/>
      <c r="G46" s="547"/>
      <c r="I46" s="545">
        <v>0</v>
      </c>
      <c r="J46" s="595"/>
      <c r="K46" s="545">
        <v>0</v>
      </c>
      <c r="M46" s="534"/>
    </row>
    <row r="47" spans="2:19" ht="16.5" customHeight="1" x14ac:dyDescent="0.2">
      <c r="B47" s="548" t="s">
        <v>576</v>
      </c>
      <c r="C47" s="532" t="s">
        <v>582</v>
      </c>
      <c r="D47" s="532"/>
      <c r="E47" s="532"/>
      <c r="F47" s="532"/>
      <c r="G47" s="547"/>
      <c r="I47" s="596">
        <v>2398209.71</v>
      </c>
      <c r="J47" s="595"/>
      <c r="K47" s="545">
        <v>2802129.45</v>
      </c>
      <c r="M47" s="534"/>
    </row>
    <row r="48" spans="2:19" ht="15.75" customHeight="1" x14ac:dyDescent="0.2">
      <c r="B48" s="548" t="s">
        <v>585</v>
      </c>
      <c r="C48" s="532" t="s">
        <v>36</v>
      </c>
      <c r="D48" s="532"/>
      <c r="E48" s="532"/>
      <c r="F48" s="532"/>
      <c r="G48" s="547"/>
      <c r="I48" s="545">
        <v>0</v>
      </c>
      <c r="J48" s="595"/>
      <c r="K48" s="545">
        <v>25101</v>
      </c>
      <c r="M48" s="534"/>
    </row>
    <row r="49" spans="2:17" s="535" customFormat="1" ht="21.75" customHeight="1" x14ac:dyDescent="0.2">
      <c r="B49" s="553" t="s">
        <v>584</v>
      </c>
      <c r="C49" s="552" t="s">
        <v>583</v>
      </c>
      <c r="D49" s="552"/>
      <c r="E49" s="552"/>
      <c r="F49" s="552"/>
      <c r="G49" s="551"/>
      <c r="I49" s="549">
        <f>SUM(I50:I51)</f>
        <v>2227931.1599999997</v>
      </c>
      <c r="J49" s="594"/>
      <c r="K49" s="549">
        <f>SUM(K50:K51)</f>
        <v>3455857.2699999996</v>
      </c>
      <c r="M49" s="534"/>
      <c r="Q49" s="534"/>
    </row>
    <row r="50" spans="2:17" ht="14.25" customHeight="1" x14ac:dyDescent="0.2">
      <c r="B50" s="548" t="s">
        <v>578</v>
      </c>
      <c r="C50" s="532" t="s">
        <v>582</v>
      </c>
      <c r="D50" s="532"/>
      <c r="E50" s="532"/>
      <c r="F50" s="532"/>
      <c r="G50" s="547"/>
      <c r="I50" s="545">
        <v>42214.38</v>
      </c>
      <c r="J50" s="595"/>
      <c r="K50" s="545">
        <v>218773.99</v>
      </c>
      <c r="M50" s="534"/>
    </row>
    <row r="51" spans="2:17" ht="14.25" customHeight="1" x14ac:dyDescent="0.2">
      <c r="B51" s="548" t="s">
        <v>576</v>
      </c>
      <c r="C51" s="532" t="s">
        <v>36</v>
      </c>
      <c r="D51" s="532"/>
      <c r="E51" s="532"/>
      <c r="F51" s="532"/>
      <c r="G51" s="547"/>
      <c r="I51" s="545">
        <v>2185716.7799999998</v>
      </c>
      <c r="J51" s="595"/>
      <c r="K51" s="545">
        <v>3237083.28</v>
      </c>
      <c r="M51" s="534"/>
    </row>
    <row r="52" spans="2:17" s="535" customFormat="1" ht="18.75" customHeight="1" x14ac:dyDescent="0.2">
      <c r="B52" s="553" t="s">
        <v>578</v>
      </c>
      <c r="C52" s="552" t="s">
        <v>581</v>
      </c>
      <c r="D52" s="552"/>
      <c r="E52" s="552"/>
      <c r="F52" s="552"/>
      <c r="G52" s="551"/>
      <c r="I52" s="549">
        <f>I44+I45-I49</f>
        <v>-55741878.890000001</v>
      </c>
      <c r="J52" s="594"/>
      <c r="K52" s="549">
        <f>K44+K45-K49</f>
        <v>-45498661.939999998</v>
      </c>
      <c r="M52" s="534"/>
      <c r="Q52" s="534"/>
    </row>
    <row r="53" spans="2:17" s="535" customFormat="1" ht="18.75" customHeight="1" x14ac:dyDescent="0.2">
      <c r="B53" s="553" t="s">
        <v>580</v>
      </c>
      <c r="C53" s="552" t="s">
        <v>579</v>
      </c>
      <c r="D53" s="552"/>
      <c r="E53" s="552"/>
      <c r="F53" s="552"/>
      <c r="G53" s="551"/>
      <c r="I53" s="549">
        <f>I54-I55</f>
        <v>0</v>
      </c>
      <c r="J53" s="594"/>
      <c r="K53" s="549">
        <f>K54-K55</f>
        <v>0</v>
      </c>
      <c r="M53" s="534"/>
      <c r="Q53" s="534"/>
    </row>
    <row r="54" spans="2:17" ht="14.25" customHeight="1" x14ac:dyDescent="0.2">
      <c r="B54" s="548" t="s">
        <v>578</v>
      </c>
      <c r="C54" s="532" t="s">
        <v>577</v>
      </c>
      <c r="D54" s="532"/>
      <c r="E54" s="532"/>
      <c r="F54" s="532"/>
      <c r="G54" s="547"/>
      <c r="I54" s="545">
        <v>0</v>
      </c>
      <c r="J54" s="595"/>
      <c r="K54" s="545">
        <v>0</v>
      </c>
      <c r="M54" s="534"/>
    </row>
    <row r="55" spans="2:17" ht="15" customHeight="1" x14ac:dyDescent="0.2">
      <c r="B55" s="548" t="s">
        <v>576</v>
      </c>
      <c r="C55" s="532" t="s">
        <v>575</v>
      </c>
      <c r="D55" s="532"/>
      <c r="E55" s="532"/>
      <c r="F55" s="532"/>
      <c r="G55" s="547"/>
      <c r="I55" s="545">
        <v>0</v>
      </c>
      <c r="J55" s="595"/>
      <c r="K55" s="545">
        <v>0</v>
      </c>
      <c r="M55" s="534"/>
    </row>
    <row r="56" spans="2:17" s="535" customFormat="1" ht="15.75" customHeight="1" x14ac:dyDescent="0.2">
      <c r="B56" s="553" t="s">
        <v>572</v>
      </c>
      <c r="C56" s="552" t="s">
        <v>574</v>
      </c>
      <c r="D56" s="552"/>
      <c r="E56" s="552"/>
      <c r="F56" s="552"/>
      <c r="G56" s="551"/>
      <c r="I56" s="549">
        <f>I52+I53</f>
        <v>-55741878.890000001</v>
      </c>
      <c r="J56" s="594"/>
      <c r="K56" s="549">
        <f>K52+K53</f>
        <v>-45498661.939999998</v>
      </c>
      <c r="M56" s="534"/>
      <c r="Q56" s="534"/>
    </row>
    <row r="57" spans="2:17" s="535" customFormat="1" ht="14.25" customHeight="1" x14ac:dyDescent="0.2">
      <c r="B57" s="553" t="s">
        <v>570</v>
      </c>
      <c r="C57" s="552" t="s">
        <v>573</v>
      </c>
      <c r="D57" s="552"/>
      <c r="E57" s="552"/>
      <c r="F57" s="552"/>
      <c r="G57" s="551"/>
      <c r="I57" s="545">
        <v>0</v>
      </c>
      <c r="J57" s="595"/>
      <c r="K57" s="545">
        <v>0</v>
      </c>
      <c r="M57" s="534"/>
      <c r="Q57" s="534"/>
    </row>
    <row r="58" spans="2:17" s="535" customFormat="1" ht="29.25" customHeight="1" thickBot="1" x14ac:dyDescent="0.25">
      <c r="B58" s="553" t="s">
        <v>572</v>
      </c>
      <c r="C58" s="645" t="s">
        <v>571</v>
      </c>
      <c r="D58" s="640"/>
      <c r="E58" s="640"/>
      <c r="F58" s="640"/>
      <c r="G58" s="641"/>
      <c r="I58" s="549">
        <v>0</v>
      </c>
      <c r="J58" s="594">
        <v>0</v>
      </c>
      <c r="K58" s="549">
        <v>0</v>
      </c>
      <c r="L58" s="535">
        <v>0</v>
      </c>
      <c r="M58" s="534"/>
      <c r="Q58" s="534"/>
    </row>
    <row r="59" spans="2:17" s="535" customFormat="1" ht="20.100000000000001" hidden="1" customHeight="1" thickBot="1" x14ac:dyDescent="0.25">
      <c r="B59" s="583"/>
      <c r="G59" s="593"/>
      <c r="I59" s="591"/>
      <c r="J59" s="592"/>
      <c r="K59" s="591"/>
      <c r="M59" s="534"/>
      <c r="Q59" s="534"/>
    </row>
    <row r="60" spans="2:17" s="535" customFormat="1" ht="24" customHeight="1" thickBot="1" x14ac:dyDescent="0.25">
      <c r="B60" s="540" t="s">
        <v>570</v>
      </c>
      <c r="C60" s="539" t="s">
        <v>569</v>
      </c>
      <c r="D60" s="539"/>
      <c r="E60" s="539"/>
      <c r="F60" s="539"/>
      <c r="G60" s="590"/>
      <c r="H60" s="539"/>
      <c r="I60" s="588">
        <f>I56+I57-I58</f>
        <v>-55741878.890000001</v>
      </c>
      <c r="J60" s="589">
        <v>0</v>
      </c>
      <c r="K60" s="588">
        <f>K56+K57-K58</f>
        <v>-45498661.939999998</v>
      </c>
      <c r="L60" s="535">
        <v>0</v>
      </c>
      <c r="M60" s="534"/>
      <c r="Q60" s="534"/>
    </row>
    <row r="61" spans="2:17" ht="14.25" x14ac:dyDescent="0.2">
      <c r="B61" s="530"/>
      <c r="C61" s="535"/>
      <c r="D61" s="535"/>
      <c r="E61" s="534"/>
    </row>
    <row r="64" spans="2:17" x14ac:dyDescent="0.2">
      <c r="C64" s="646" t="s">
        <v>526</v>
      </c>
      <c r="D64" s="646"/>
      <c r="K64" s="529" t="s">
        <v>525</v>
      </c>
    </row>
    <row r="66" spans="2:13" x14ac:dyDescent="0.2">
      <c r="F66" s="525" t="s">
        <v>296</v>
      </c>
    </row>
    <row r="67" spans="2:13" x14ac:dyDescent="0.2">
      <c r="C67" s="646" t="s">
        <v>568</v>
      </c>
      <c r="D67" s="646"/>
      <c r="K67" s="525" t="s">
        <v>567</v>
      </c>
    </row>
    <row r="68" spans="2:13" x14ac:dyDescent="0.2">
      <c r="F68" s="647"/>
      <c r="G68" s="648"/>
      <c r="H68" s="648"/>
      <c r="I68" s="648"/>
      <c r="L68" s="528"/>
      <c r="M68" s="528"/>
    </row>
    <row r="69" spans="2:13" x14ac:dyDescent="0.2">
      <c r="C69" s="587"/>
      <c r="D69" s="587"/>
      <c r="E69" s="646"/>
      <c r="F69" s="646"/>
      <c r="G69" s="646"/>
      <c r="H69" s="646"/>
      <c r="I69" s="646"/>
    </row>
    <row r="70" spans="2:13" x14ac:dyDescent="0.2">
      <c r="C70" s="646"/>
      <c r="D70" s="646"/>
      <c r="E70" s="646"/>
    </row>
    <row r="71" spans="2:13" x14ac:dyDescent="0.2">
      <c r="B71" s="649"/>
      <c r="C71" s="649"/>
      <c r="D71" s="649"/>
      <c r="E71" s="646"/>
      <c r="F71" s="646"/>
      <c r="G71" s="646"/>
      <c r="H71" s="646"/>
      <c r="I71" s="646"/>
    </row>
    <row r="73" spans="2:13" x14ac:dyDescent="0.2">
      <c r="M73" s="527"/>
    </row>
  </sheetData>
  <mergeCells count="20">
    <mergeCell ref="E69:I69"/>
    <mergeCell ref="C70:E70"/>
    <mergeCell ref="B71:D71"/>
    <mergeCell ref="E71:F71"/>
    <mergeCell ref="G71:I71"/>
    <mergeCell ref="C42:G42"/>
    <mergeCell ref="C58:G58"/>
    <mergeCell ref="C64:D64"/>
    <mergeCell ref="C67:D67"/>
    <mergeCell ref="F68:I68"/>
    <mergeCell ref="E7:I7"/>
    <mergeCell ref="E9:I9"/>
    <mergeCell ref="C18:G18"/>
    <mergeCell ref="C19:G19"/>
    <mergeCell ref="C24:G24"/>
    <mergeCell ref="B2:D2"/>
    <mergeCell ref="E3:I3"/>
    <mergeCell ref="E4:I4"/>
    <mergeCell ref="E5:I5"/>
    <mergeCell ref="E6:I6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269D-EC56-45FE-B215-C749523734FD}">
  <sheetPr>
    <pageSetUpPr fitToPage="1"/>
  </sheetPr>
  <dimension ref="B1:Q66"/>
  <sheetViews>
    <sheetView topLeftCell="A22" workbookViewId="0">
      <selection activeCell="I40" sqref="I40"/>
    </sheetView>
  </sheetViews>
  <sheetFormatPr defaultRowHeight="12.75" x14ac:dyDescent="0.2"/>
  <cols>
    <col min="1" max="1" width="1.85546875" style="525" customWidth="1"/>
    <col min="2" max="2" width="12.42578125" style="525" bestFit="1" customWidth="1"/>
    <col min="3" max="3" width="9.140625" style="525"/>
    <col min="4" max="4" width="21.7109375" style="525" customWidth="1"/>
    <col min="5" max="5" width="11.7109375" style="525" bestFit="1" customWidth="1"/>
    <col min="6" max="6" width="9.140625" style="525"/>
    <col min="7" max="7" width="5.42578125" style="525" customWidth="1"/>
    <col min="8" max="8" width="0" style="525" hidden="1" customWidth="1"/>
    <col min="9" max="9" width="24.140625" style="525" customWidth="1"/>
    <col min="10" max="10" width="9.140625" style="525" hidden="1" customWidth="1"/>
    <col min="11" max="11" width="27.5703125" style="525" customWidth="1"/>
    <col min="12" max="12" width="0" style="525" hidden="1" customWidth="1"/>
    <col min="13" max="13" width="20" style="525" customWidth="1"/>
    <col min="14" max="16" width="9.140625" style="525"/>
    <col min="17" max="17" width="11.7109375" style="526" bestFit="1" customWidth="1"/>
    <col min="18" max="16384" width="9.140625" style="525"/>
  </cols>
  <sheetData>
    <row r="1" spans="2:17" ht="13.5" thickBot="1" x14ac:dyDescent="0.25">
      <c r="K1" s="535"/>
    </row>
    <row r="2" spans="2:17" x14ac:dyDescent="0.2">
      <c r="B2" s="632" t="s">
        <v>566</v>
      </c>
      <c r="C2" s="633"/>
      <c r="D2" s="634"/>
      <c r="E2" s="585"/>
      <c r="F2" s="585"/>
      <c r="G2" s="585"/>
      <c r="H2" s="585"/>
      <c r="I2" s="586"/>
      <c r="J2" s="585"/>
      <c r="K2" s="584" t="s">
        <v>434</v>
      </c>
    </row>
    <row r="3" spans="2:17" x14ac:dyDescent="0.2">
      <c r="B3" s="583" t="s">
        <v>565</v>
      </c>
      <c r="D3" s="557"/>
      <c r="I3" s="577"/>
      <c r="K3" s="576"/>
    </row>
    <row r="4" spans="2:17" x14ac:dyDescent="0.2">
      <c r="B4" s="556" t="s">
        <v>446</v>
      </c>
      <c r="D4" s="557"/>
      <c r="I4" s="577"/>
      <c r="K4" s="579" t="s">
        <v>437</v>
      </c>
    </row>
    <row r="5" spans="2:17" x14ac:dyDescent="0.2">
      <c r="B5" s="556" t="s">
        <v>444</v>
      </c>
      <c r="D5" s="557"/>
      <c r="E5" s="635" t="s">
        <v>564</v>
      </c>
      <c r="F5" s="636"/>
      <c r="G5" s="636"/>
      <c r="H5" s="636"/>
      <c r="I5" s="637"/>
      <c r="K5" s="579"/>
    </row>
    <row r="6" spans="2:17" x14ac:dyDescent="0.2">
      <c r="B6" s="548"/>
      <c r="C6" s="532"/>
      <c r="D6" s="547"/>
      <c r="E6" s="635" t="s">
        <v>563</v>
      </c>
      <c r="F6" s="646"/>
      <c r="G6" s="646"/>
      <c r="H6" s="646"/>
      <c r="I6" s="650"/>
      <c r="K6" s="579" t="s">
        <v>443</v>
      </c>
    </row>
    <row r="7" spans="2:17" x14ac:dyDescent="0.2">
      <c r="B7" s="582" t="s">
        <v>449</v>
      </c>
      <c r="C7" s="581"/>
      <c r="D7" s="580"/>
      <c r="I7" s="577"/>
      <c r="K7" s="579" t="s">
        <v>440</v>
      </c>
    </row>
    <row r="8" spans="2:17" x14ac:dyDescent="0.2">
      <c r="B8" s="556"/>
      <c r="D8" s="557"/>
      <c r="E8" s="636" t="s">
        <v>628</v>
      </c>
      <c r="F8" s="636"/>
      <c r="G8" s="636"/>
      <c r="H8" s="636"/>
      <c r="I8" s="637"/>
      <c r="K8" s="576"/>
    </row>
    <row r="9" spans="2:17" x14ac:dyDescent="0.2">
      <c r="B9" s="578" t="s">
        <v>450</v>
      </c>
      <c r="D9" s="557"/>
      <c r="I9" s="577"/>
      <c r="K9" s="576"/>
    </row>
    <row r="10" spans="2:17" ht="13.5" thickBot="1" x14ac:dyDescent="0.25">
      <c r="B10" s="571"/>
      <c r="C10" s="570"/>
      <c r="D10" s="569"/>
      <c r="E10" s="570"/>
      <c r="F10" s="570"/>
      <c r="G10" s="570"/>
      <c r="H10" s="570"/>
      <c r="I10" s="573"/>
      <c r="J10" s="570"/>
      <c r="K10" s="575" t="s">
        <v>562</v>
      </c>
    </row>
    <row r="11" spans="2:17" ht="13.5" hidden="1" thickBot="1" x14ac:dyDescent="0.25">
      <c r="B11" s="571"/>
      <c r="C11" s="570"/>
      <c r="D11" s="573"/>
      <c r="E11" s="574"/>
      <c r="F11" s="570"/>
      <c r="G11" s="570"/>
      <c r="H11" s="570"/>
      <c r="I11" s="573"/>
      <c r="J11" s="570"/>
      <c r="K11" s="572"/>
    </row>
    <row r="12" spans="2:17" ht="26.25" thickBot="1" x14ac:dyDescent="0.25">
      <c r="B12" s="571"/>
      <c r="C12" s="570"/>
      <c r="D12" s="570"/>
      <c r="E12" s="570"/>
      <c r="F12" s="570"/>
      <c r="G12" s="569"/>
      <c r="I12" s="567" t="s">
        <v>561</v>
      </c>
      <c r="J12" s="568"/>
      <c r="K12" s="567" t="s">
        <v>560</v>
      </c>
    </row>
    <row r="13" spans="2:17" ht="13.5" hidden="1" thickBot="1" x14ac:dyDescent="0.25">
      <c r="I13" s="566"/>
      <c r="J13" s="546"/>
      <c r="K13" s="566"/>
    </row>
    <row r="14" spans="2:17" ht="13.5" hidden="1" thickBot="1" x14ac:dyDescent="0.25">
      <c r="I14" s="564"/>
      <c r="J14" s="565"/>
      <c r="K14" s="564"/>
    </row>
    <row r="15" spans="2:17" s="535" customFormat="1" ht="20.100000000000001" customHeight="1" x14ac:dyDescent="0.2">
      <c r="B15" s="563" t="s">
        <v>559</v>
      </c>
      <c r="C15" s="562"/>
      <c r="D15" s="562"/>
      <c r="E15" s="562"/>
      <c r="F15" s="562"/>
      <c r="G15" s="561"/>
      <c r="H15" s="560"/>
      <c r="I15" s="558">
        <v>471290313.75999999</v>
      </c>
      <c r="J15" s="559"/>
      <c r="K15" s="558">
        <v>400767349.50999999</v>
      </c>
      <c r="M15" s="534"/>
      <c r="Q15" s="534"/>
    </row>
    <row r="16" spans="2:17" s="535" customFormat="1" ht="20.100000000000001" customHeight="1" x14ac:dyDescent="0.2">
      <c r="B16" s="553" t="s">
        <v>558</v>
      </c>
      <c r="C16" s="552"/>
      <c r="D16" s="552"/>
      <c r="E16" s="552"/>
      <c r="F16" s="552"/>
      <c r="G16" s="551"/>
      <c r="I16" s="549">
        <f>SUM(I17:I26)</f>
        <v>153952517.46000001</v>
      </c>
      <c r="J16" s="550"/>
      <c r="K16" s="549">
        <f>SUM(K17:K26)</f>
        <v>209387129.44</v>
      </c>
      <c r="M16" s="534"/>
      <c r="Q16" s="534"/>
    </row>
    <row r="17" spans="2:17" ht="20.100000000000001" customHeight="1" x14ac:dyDescent="0.2">
      <c r="B17" s="548" t="s">
        <v>557</v>
      </c>
      <c r="C17" s="532"/>
      <c r="D17" s="532"/>
      <c r="E17" s="532"/>
      <c r="F17" s="532"/>
      <c r="G17" s="547"/>
      <c r="I17" s="545">
        <v>0</v>
      </c>
      <c r="J17" s="546"/>
      <c r="K17" s="545">
        <v>0</v>
      </c>
      <c r="L17" s="525">
        <v>0</v>
      </c>
      <c r="M17" s="534"/>
    </row>
    <row r="18" spans="2:17" ht="20.100000000000001" customHeight="1" x14ac:dyDescent="0.2">
      <c r="B18" s="548" t="s">
        <v>556</v>
      </c>
      <c r="C18" s="532"/>
      <c r="D18" s="532"/>
      <c r="E18" s="532"/>
      <c r="F18" s="532"/>
      <c r="G18" s="547"/>
      <c r="I18" s="545">
        <v>136549359.06999999</v>
      </c>
      <c r="J18" s="546"/>
      <c r="K18" s="545">
        <v>154359385.93000001</v>
      </c>
      <c r="M18" s="534"/>
    </row>
    <row r="19" spans="2:17" ht="16.5" customHeight="1" x14ac:dyDescent="0.2">
      <c r="B19" s="651" t="s">
        <v>555</v>
      </c>
      <c r="C19" s="640"/>
      <c r="D19" s="640"/>
      <c r="E19" s="640"/>
      <c r="F19" s="640"/>
      <c r="G19" s="641"/>
      <c r="I19" s="545">
        <v>0</v>
      </c>
      <c r="J19" s="546"/>
      <c r="K19" s="545">
        <v>0</v>
      </c>
      <c r="M19" s="534"/>
    </row>
    <row r="20" spans="2:17" ht="20.100000000000001" customHeight="1" x14ac:dyDescent="0.2">
      <c r="B20" s="548" t="s">
        <v>554</v>
      </c>
      <c r="C20" s="532"/>
      <c r="D20" s="532"/>
      <c r="E20" s="532"/>
      <c r="F20" s="532"/>
      <c r="G20" s="547"/>
      <c r="I20" s="545">
        <v>13256410.210000001</v>
      </c>
      <c r="J20" s="546"/>
      <c r="K20" s="545">
        <v>42907797.560000002</v>
      </c>
      <c r="M20" s="534"/>
    </row>
    <row r="21" spans="2:17" ht="20.100000000000001" customHeight="1" x14ac:dyDescent="0.2">
      <c r="B21" s="548" t="s">
        <v>553</v>
      </c>
      <c r="C21" s="532"/>
      <c r="D21" s="532"/>
      <c r="E21" s="532"/>
      <c r="F21" s="532"/>
      <c r="G21" s="547"/>
      <c r="I21" s="545">
        <v>0</v>
      </c>
      <c r="J21" s="546"/>
      <c r="K21" s="545">
        <v>0</v>
      </c>
      <c r="L21" s="525">
        <v>0</v>
      </c>
      <c r="M21" s="534"/>
    </row>
    <row r="22" spans="2:17" ht="29.25" customHeight="1" x14ac:dyDescent="0.2">
      <c r="B22" s="651" t="s">
        <v>552</v>
      </c>
      <c r="C22" s="640"/>
      <c r="D22" s="640"/>
      <c r="E22" s="640"/>
      <c r="F22" s="640"/>
      <c r="G22" s="641"/>
      <c r="I22" s="545">
        <v>0</v>
      </c>
      <c r="J22" s="546"/>
      <c r="K22" s="545">
        <v>0</v>
      </c>
      <c r="M22" s="534"/>
    </row>
    <row r="23" spans="2:17" ht="20.100000000000001" customHeight="1" x14ac:dyDescent="0.2">
      <c r="B23" s="548" t="s">
        <v>551</v>
      </c>
      <c r="C23" s="532"/>
      <c r="D23" s="532"/>
      <c r="E23" s="532"/>
      <c r="F23" s="532"/>
      <c r="G23" s="547"/>
      <c r="I23" s="545">
        <v>0</v>
      </c>
      <c r="J23" s="546"/>
      <c r="K23" s="545">
        <v>0</v>
      </c>
      <c r="L23" s="525">
        <v>0</v>
      </c>
      <c r="M23" s="534"/>
    </row>
    <row r="24" spans="2:17" ht="20.100000000000001" customHeight="1" x14ac:dyDescent="0.2">
      <c r="B24" s="548" t="s">
        <v>550</v>
      </c>
      <c r="C24" s="532"/>
      <c r="D24" s="532"/>
      <c r="E24" s="532"/>
      <c r="F24" s="532"/>
      <c r="G24" s="547"/>
      <c r="I24" s="545">
        <v>0</v>
      </c>
      <c r="J24" s="546"/>
      <c r="K24" s="545">
        <v>61992</v>
      </c>
      <c r="L24" s="525">
        <v>0</v>
      </c>
      <c r="M24" s="534"/>
    </row>
    <row r="25" spans="2:17" ht="20.100000000000001" customHeight="1" x14ac:dyDescent="0.2">
      <c r="B25" s="548" t="s">
        <v>549</v>
      </c>
      <c r="C25" s="532"/>
      <c r="D25" s="532"/>
      <c r="E25" s="532"/>
      <c r="F25" s="532"/>
      <c r="G25" s="547"/>
      <c r="I25" s="545">
        <v>0</v>
      </c>
      <c r="J25" s="546"/>
      <c r="K25" s="545">
        <v>0</v>
      </c>
      <c r="L25" s="525">
        <v>0</v>
      </c>
      <c r="M25" s="534"/>
    </row>
    <row r="26" spans="2:17" ht="20.100000000000001" customHeight="1" x14ac:dyDescent="0.2">
      <c r="B26" s="548" t="s">
        <v>548</v>
      </c>
      <c r="C26" s="532"/>
      <c r="D26" s="532"/>
      <c r="E26" s="532"/>
      <c r="F26" s="532"/>
      <c r="G26" s="547"/>
      <c r="I26" s="545">
        <v>4146748.18</v>
      </c>
      <c r="J26" s="546"/>
      <c r="K26" s="545">
        <v>12057953.949999999</v>
      </c>
      <c r="M26" s="534"/>
    </row>
    <row r="27" spans="2:17" s="535" customFormat="1" ht="20.100000000000001" customHeight="1" x14ac:dyDescent="0.2">
      <c r="B27" s="553" t="s">
        <v>547</v>
      </c>
      <c r="C27" s="552"/>
      <c r="D27" s="552"/>
      <c r="E27" s="552"/>
      <c r="F27" s="552"/>
      <c r="G27" s="551"/>
      <c r="I27" s="549">
        <f>SUM(I28:I38)</f>
        <v>224475481.71000001</v>
      </c>
      <c r="J27" s="550"/>
      <c r="K27" s="549">
        <f>SUM(K28:K38)</f>
        <v>178376910.84</v>
      </c>
      <c r="M27" s="534"/>
      <c r="Q27" s="534"/>
    </row>
    <row r="28" spans="2:17" ht="20.100000000000001" customHeight="1" x14ac:dyDescent="0.2">
      <c r="B28" s="548" t="s">
        <v>546</v>
      </c>
      <c r="C28" s="532"/>
      <c r="D28" s="532"/>
      <c r="E28" s="532"/>
      <c r="F28" s="532"/>
      <c r="G28" s="547"/>
      <c r="I28" s="545">
        <v>102756617.62</v>
      </c>
      <c r="J28" s="546"/>
      <c r="K28" s="545">
        <v>55741878.890000001</v>
      </c>
      <c r="M28" s="534"/>
    </row>
    <row r="29" spans="2:17" ht="20.100000000000001" customHeight="1" x14ac:dyDescent="0.2">
      <c r="B29" s="548" t="s">
        <v>545</v>
      </c>
      <c r="C29" s="532"/>
      <c r="D29" s="532"/>
      <c r="G29" s="557"/>
      <c r="I29" s="545">
        <v>20370314.170000002</v>
      </c>
      <c r="J29" s="546"/>
      <c r="K29" s="545">
        <v>19022455.579999998</v>
      </c>
      <c r="M29" s="534"/>
    </row>
    <row r="30" spans="2:17" ht="20.100000000000001" hidden="1" customHeight="1" x14ac:dyDescent="0.2">
      <c r="B30" s="556"/>
      <c r="E30" s="532"/>
      <c r="F30" s="532"/>
      <c r="G30" s="547"/>
      <c r="I30" s="545">
        <v>0</v>
      </c>
      <c r="J30" s="546"/>
      <c r="K30" s="545">
        <v>0</v>
      </c>
      <c r="M30" s="534"/>
    </row>
    <row r="31" spans="2:17" ht="20.100000000000001" customHeight="1" x14ac:dyDescent="0.2">
      <c r="B31" s="555" t="s">
        <v>544</v>
      </c>
      <c r="C31" s="531"/>
      <c r="D31" s="531"/>
      <c r="E31" s="531"/>
      <c r="F31" s="531"/>
      <c r="G31" s="554"/>
      <c r="I31" s="545">
        <v>0</v>
      </c>
      <c r="J31" s="546"/>
      <c r="K31" s="545">
        <v>0</v>
      </c>
      <c r="L31" s="525">
        <v>0</v>
      </c>
      <c r="M31" s="534"/>
    </row>
    <row r="32" spans="2:17" ht="20.100000000000001" customHeight="1" x14ac:dyDescent="0.2">
      <c r="B32" s="548" t="s">
        <v>543</v>
      </c>
      <c r="C32" s="532"/>
      <c r="D32" s="532"/>
      <c r="E32" s="532"/>
      <c r="F32" s="532"/>
      <c r="G32" s="547"/>
      <c r="I32" s="545">
        <v>61806762.229999997</v>
      </c>
      <c r="J32" s="546"/>
      <c r="K32" s="545">
        <v>102374977.33</v>
      </c>
      <c r="M32" s="534"/>
    </row>
    <row r="33" spans="2:17" ht="20.100000000000001" customHeight="1" x14ac:dyDescent="0.2">
      <c r="B33" s="548" t="s">
        <v>542</v>
      </c>
      <c r="C33" s="532"/>
      <c r="D33" s="532"/>
      <c r="E33" s="532"/>
      <c r="F33" s="532"/>
      <c r="G33" s="547"/>
      <c r="I33" s="545">
        <v>0</v>
      </c>
      <c r="J33" s="546"/>
      <c r="K33" s="545">
        <v>0</v>
      </c>
      <c r="L33" s="525">
        <v>0</v>
      </c>
      <c r="M33" s="534"/>
    </row>
    <row r="34" spans="2:17" ht="20.100000000000001" hidden="1" customHeight="1" x14ac:dyDescent="0.2">
      <c r="B34" s="548"/>
      <c r="C34" s="532"/>
      <c r="D34" s="532"/>
      <c r="E34" s="532"/>
      <c r="F34" s="532"/>
      <c r="G34" s="547"/>
      <c r="I34" s="545"/>
      <c r="J34" s="546"/>
      <c r="K34" s="545"/>
      <c r="M34" s="534"/>
    </row>
    <row r="35" spans="2:17" ht="33" customHeight="1" x14ac:dyDescent="0.2">
      <c r="B35" s="651" t="s">
        <v>541</v>
      </c>
      <c r="C35" s="640"/>
      <c r="D35" s="640"/>
      <c r="E35" s="640"/>
      <c r="F35" s="640"/>
      <c r="G35" s="641"/>
      <c r="I35" s="545">
        <v>39163132.109999999</v>
      </c>
      <c r="J35" s="546"/>
      <c r="K35" s="545">
        <v>284932.78000000003</v>
      </c>
      <c r="M35" s="534"/>
    </row>
    <row r="36" spans="2:17" ht="20.100000000000001" customHeight="1" x14ac:dyDescent="0.2">
      <c r="B36" s="548" t="s">
        <v>540</v>
      </c>
      <c r="C36" s="532"/>
      <c r="D36" s="532"/>
      <c r="E36" s="532"/>
      <c r="F36" s="532"/>
      <c r="G36" s="547"/>
      <c r="I36" s="545">
        <v>0</v>
      </c>
      <c r="J36" s="546"/>
      <c r="K36" s="545">
        <v>0</v>
      </c>
      <c r="L36" s="525">
        <v>0</v>
      </c>
      <c r="M36" s="534"/>
    </row>
    <row r="37" spans="2:17" ht="20.100000000000001" customHeight="1" x14ac:dyDescent="0.2">
      <c r="B37" s="548" t="s">
        <v>539</v>
      </c>
      <c r="C37" s="532"/>
      <c r="D37" s="532"/>
      <c r="E37" s="532"/>
      <c r="F37" s="532"/>
      <c r="G37" s="547"/>
      <c r="I37" s="545">
        <v>0</v>
      </c>
      <c r="J37" s="546"/>
      <c r="K37" s="545">
        <v>0</v>
      </c>
      <c r="L37" s="525">
        <v>0</v>
      </c>
      <c r="M37" s="534"/>
    </row>
    <row r="38" spans="2:17" ht="20.100000000000001" customHeight="1" x14ac:dyDescent="0.2">
      <c r="B38" s="548" t="s">
        <v>538</v>
      </c>
      <c r="C38" s="532"/>
      <c r="D38" s="532"/>
      <c r="E38" s="532"/>
      <c r="F38" s="532"/>
      <c r="G38" s="547"/>
      <c r="I38" s="545">
        <v>378655.58</v>
      </c>
      <c r="J38" s="546"/>
      <c r="K38" s="545">
        <v>952666.26</v>
      </c>
      <c r="M38" s="534"/>
    </row>
    <row r="39" spans="2:17" s="535" customFormat="1" ht="20.100000000000001" customHeight="1" x14ac:dyDescent="0.2">
      <c r="B39" s="553" t="s">
        <v>537</v>
      </c>
      <c r="C39" s="552"/>
      <c r="D39" s="552"/>
      <c r="E39" s="552"/>
      <c r="F39" s="552"/>
      <c r="G39" s="551"/>
      <c r="I39" s="549">
        <f t="shared" ref="I39:J39" si="0">I15+I16-I27</f>
        <v>400767349.50999999</v>
      </c>
      <c r="J39" s="549">
        <f t="shared" si="0"/>
        <v>0</v>
      </c>
      <c r="K39" s="549">
        <f>K15+K16-K27</f>
        <v>431777568.11000001</v>
      </c>
      <c r="M39" s="534"/>
      <c r="Q39" s="534"/>
    </row>
    <row r="40" spans="2:17" s="535" customFormat="1" ht="20.100000000000001" customHeight="1" x14ac:dyDescent="0.2">
      <c r="B40" s="553" t="s">
        <v>536</v>
      </c>
      <c r="C40" s="552"/>
      <c r="D40" s="552"/>
      <c r="E40" s="552"/>
      <c r="F40" s="552"/>
      <c r="G40" s="551"/>
      <c r="I40" s="549">
        <f>I41+I42</f>
        <v>-55741878.890000001</v>
      </c>
      <c r="J40" s="550"/>
      <c r="K40" s="549">
        <f>K41+K42</f>
        <v>-45498661.939999998</v>
      </c>
      <c r="M40" s="534"/>
      <c r="Q40" s="534"/>
    </row>
    <row r="41" spans="2:17" ht="20.100000000000001" customHeight="1" x14ac:dyDescent="0.2">
      <c r="B41" s="548" t="s">
        <v>535</v>
      </c>
      <c r="C41" s="532"/>
      <c r="D41" s="532"/>
      <c r="E41" s="532"/>
      <c r="F41" s="532"/>
      <c r="G41" s="547"/>
      <c r="I41" s="545">
        <v>0</v>
      </c>
      <c r="J41" s="546"/>
      <c r="K41" s="545">
        <v>0</v>
      </c>
      <c r="L41" s="525">
        <v>0</v>
      </c>
      <c r="M41" s="534"/>
    </row>
    <row r="42" spans="2:17" ht="20.100000000000001" customHeight="1" x14ac:dyDescent="0.2">
      <c r="B42" s="548" t="s">
        <v>534</v>
      </c>
      <c r="C42" s="532"/>
      <c r="D42" s="532"/>
      <c r="E42" s="532"/>
      <c r="F42" s="532"/>
      <c r="G42" s="547"/>
      <c r="I42" s="545">
        <v>-55741878.890000001</v>
      </c>
      <c r="J42" s="546"/>
      <c r="K42" s="545">
        <v>-45498661.939999998</v>
      </c>
      <c r="M42" s="534"/>
    </row>
    <row r="43" spans="2:17" s="535" customFormat="1" ht="18.75" customHeight="1" thickBot="1" x14ac:dyDescent="0.25">
      <c r="B43" s="652" t="s">
        <v>533</v>
      </c>
      <c r="C43" s="653"/>
      <c r="D43" s="653"/>
      <c r="E43" s="653"/>
      <c r="F43" s="653"/>
      <c r="G43" s="654"/>
      <c r="H43" s="544"/>
      <c r="I43" s="542">
        <v>0</v>
      </c>
      <c r="J43" s="543"/>
      <c r="K43" s="542">
        <v>0</v>
      </c>
      <c r="M43" s="534"/>
      <c r="Q43" s="534"/>
    </row>
    <row r="44" spans="2:17" ht="20.100000000000001" hidden="1" customHeight="1" x14ac:dyDescent="0.2">
      <c r="I44" s="541"/>
      <c r="K44" s="541"/>
      <c r="M44" s="534"/>
    </row>
    <row r="45" spans="2:17" ht="20.100000000000001" hidden="1" customHeight="1" thickBot="1" x14ac:dyDescent="0.25">
      <c r="I45" s="541"/>
      <c r="K45" s="541"/>
      <c r="M45" s="534"/>
    </row>
    <row r="46" spans="2:17" s="535" customFormat="1" ht="20.100000000000001" customHeight="1" thickBot="1" x14ac:dyDescent="0.25">
      <c r="B46" s="540" t="s">
        <v>532</v>
      </c>
      <c r="C46" s="539"/>
      <c r="D46" s="539"/>
      <c r="E46" s="539"/>
      <c r="F46" s="539"/>
      <c r="G46" s="539"/>
      <c r="H46" s="539"/>
      <c r="I46" s="538">
        <f>I39+I40-I43</f>
        <v>345025470.62</v>
      </c>
      <c r="J46" s="539">
        <v>0</v>
      </c>
      <c r="K46" s="538">
        <f>K39+K40-K43</f>
        <v>386278906.17000002</v>
      </c>
      <c r="L46" s="535">
        <v>0</v>
      </c>
      <c r="M46" s="534"/>
      <c r="Q46" s="534"/>
    </row>
    <row r="47" spans="2:17" s="535" customFormat="1" ht="7.5" customHeight="1" x14ac:dyDescent="0.2">
      <c r="I47" s="537"/>
      <c r="K47" s="536"/>
      <c r="Q47" s="534"/>
    </row>
    <row r="48" spans="2:17" ht="14.25" hidden="1" x14ac:dyDescent="0.2">
      <c r="B48" s="530"/>
      <c r="C48" s="535"/>
      <c r="D48" s="535"/>
      <c r="E48" s="534"/>
      <c r="F48" s="533"/>
    </row>
    <row r="49" spans="2:13" hidden="1" x14ac:dyDescent="0.2">
      <c r="B49" s="525" t="s">
        <v>531</v>
      </c>
    </row>
    <row r="50" spans="2:13" hidden="1" x14ac:dyDescent="0.2"/>
    <row r="51" spans="2:13" hidden="1" x14ac:dyDescent="0.2">
      <c r="B51" s="532" t="s">
        <v>530</v>
      </c>
      <c r="C51" s="532"/>
      <c r="D51" s="532"/>
      <c r="E51" s="532"/>
      <c r="F51" s="532"/>
      <c r="G51" s="532"/>
      <c r="H51" s="532"/>
      <c r="I51" s="532"/>
      <c r="J51" s="532"/>
      <c r="K51" s="532"/>
    </row>
    <row r="52" spans="2:13" hidden="1" x14ac:dyDescent="0.2">
      <c r="B52" s="532" t="s">
        <v>121</v>
      </c>
      <c r="C52" s="532"/>
      <c r="D52" s="532"/>
      <c r="E52" s="532"/>
      <c r="F52" s="532"/>
      <c r="G52" s="532"/>
      <c r="H52" s="532"/>
      <c r="I52" s="532"/>
      <c r="J52" s="532"/>
      <c r="K52" s="532"/>
    </row>
    <row r="53" spans="2:13" hidden="1" x14ac:dyDescent="0.2">
      <c r="B53" s="531" t="s">
        <v>122</v>
      </c>
      <c r="C53" s="531"/>
      <c r="D53" s="531"/>
      <c r="E53" s="531"/>
      <c r="F53" s="531"/>
      <c r="G53" s="531"/>
      <c r="H53" s="531"/>
      <c r="I53" s="531"/>
      <c r="J53" s="531"/>
      <c r="K53" s="531"/>
    </row>
    <row r="54" spans="2:13" hidden="1" x14ac:dyDescent="0.2">
      <c r="B54" s="531" t="s">
        <v>123</v>
      </c>
      <c r="C54" s="531"/>
      <c r="D54" s="531"/>
      <c r="E54" s="531"/>
      <c r="F54" s="531"/>
      <c r="G54" s="531"/>
      <c r="H54" s="531"/>
      <c r="I54" s="531"/>
      <c r="J54" s="531"/>
      <c r="K54" s="531"/>
    </row>
    <row r="55" spans="2:13" hidden="1" x14ac:dyDescent="0.2">
      <c r="B55" s="531" t="s">
        <v>125</v>
      </c>
      <c r="C55" s="531"/>
      <c r="D55" s="531"/>
      <c r="E55" s="531"/>
      <c r="F55" s="531"/>
      <c r="G55" s="531"/>
      <c r="H55" s="531"/>
      <c r="I55" s="531"/>
      <c r="J55" s="531"/>
      <c r="K55" s="531"/>
    </row>
    <row r="56" spans="2:13" hidden="1" x14ac:dyDescent="0.2"/>
    <row r="58" spans="2:13" ht="33.75" customHeight="1" x14ac:dyDescent="0.2"/>
    <row r="59" spans="2:13" ht="14.25" x14ac:dyDescent="0.2">
      <c r="B59" s="530"/>
    </row>
    <row r="60" spans="2:13" x14ac:dyDescent="0.2">
      <c r="C60" s="655" t="s">
        <v>529</v>
      </c>
      <c r="D60" s="655"/>
      <c r="F60" s="525" t="s">
        <v>528</v>
      </c>
      <c r="K60" s="525" t="s">
        <v>527</v>
      </c>
    </row>
    <row r="61" spans="2:13" x14ac:dyDescent="0.2">
      <c r="C61" s="646" t="s">
        <v>526</v>
      </c>
      <c r="D61" s="646"/>
      <c r="F61" s="525" t="s">
        <v>296</v>
      </c>
      <c r="K61" s="529" t="s">
        <v>525</v>
      </c>
      <c r="L61" s="528"/>
      <c r="M61" s="528"/>
    </row>
    <row r="62" spans="2:13" x14ac:dyDescent="0.2">
      <c r="C62" s="646"/>
      <c r="D62" s="646"/>
      <c r="E62" s="646"/>
      <c r="G62" s="656"/>
      <c r="H62" s="656"/>
      <c r="I62" s="656"/>
    </row>
    <row r="63" spans="2:13" x14ac:dyDescent="0.2">
      <c r="B63" s="649"/>
      <c r="C63" s="649"/>
      <c r="D63" s="649"/>
      <c r="E63" s="646"/>
      <c r="F63" s="646"/>
      <c r="G63" s="646"/>
      <c r="H63" s="646"/>
      <c r="I63" s="646"/>
    </row>
    <row r="64" spans="2:13" x14ac:dyDescent="0.2">
      <c r="B64" s="646"/>
      <c r="C64" s="646"/>
      <c r="D64" s="646"/>
      <c r="I64" s="646"/>
      <c r="J64" s="646"/>
      <c r="K64" s="646"/>
    </row>
    <row r="65" spans="5:11" x14ac:dyDescent="0.2">
      <c r="E65" s="656"/>
      <c r="F65" s="646"/>
    </row>
    <row r="66" spans="5:11" x14ac:dyDescent="0.2">
      <c r="K66" s="527"/>
    </row>
  </sheetData>
  <mergeCells count="18">
    <mergeCell ref="B64:D64"/>
    <mergeCell ref="I64:K64"/>
    <mergeCell ref="E65:F65"/>
    <mergeCell ref="C62:E62"/>
    <mergeCell ref="G62:I62"/>
    <mergeCell ref="B63:D63"/>
    <mergeCell ref="E63:F63"/>
    <mergeCell ref="G63:I63"/>
    <mergeCell ref="B22:G22"/>
    <mergeCell ref="B35:G35"/>
    <mergeCell ref="B43:G43"/>
    <mergeCell ref="C60:D60"/>
    <mergeCell ref="C61:D61"/>
    <mergeCell ref="B2:D2"/>
    <mergeCell ref="E5:I5"/>
    <mergeCell ref="E6:I6"/>
    <mergeCell ref="E8:I8"/>
    <mergeCell ref="B19:G19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91"/>
  <sheetViews>
    <sheetView tabSelected="1" showWhiteSpace="0" view="pageLayout" topLeftCell="A6" zoomScaleNormal="100" workbookViewId="0">
      <selection activeCell="C3" sqref="C3"/>
    </sheetView>
  </sheetViews>
  <sheetFormatPr defaultRowHeight="12.75" x14ac:dyDescent="0.2"/>
  <cols>
    <col min="1" max="1" width="22.85546875" style="6" customWidth="1"/>
    <col min="2" max="2" width="19.140625" style="6" customWidth="1"/>
    <col min="3" max="3" width="20" style="6" customWidth="1"/>
    <col min="4" max="4" width="18" style="6" customWidth="1"/>
    <col min="5" max="5" width="19.7109375" style="6" customWidth="1"/>
    <col min="6" max="6" width="16.140625" style="6" customWidth="1"/>
    <col min="7" max="7" width="16.42578125" style="6" customWidth="1"/>
    <col min="8" max="8" width="13.140625" style="6" customWidth="1"/>
    <col min="9" max="9" width="16.140625" style="6" customWidth="1"/>
    <col min="10" max="10" width="13.7109375" style="6" customWidth="1"/>
    <col min="11" max="11" width="18.28515625" style="6" customWidth="1"/>
    <col min="12" max="16384" width="9.140625" style="6"/>
  </cols>
  <sheetData>
    <row r="2" spans="1:10" s="1" customFormat="1" x14ac:dyDescent="0.2">
      <c r="A2" s="304"/>
      <c r="D2" s="2"/>
      <c r="E2" s="3"/>
      <c r="F2" s="3" t="s">
        <v>357</v>
      </c>
      <c r="G2" s="3"/>
      <c r="H2" s="3"/>
      <c r="I2" s="3"/>
    </row>
    <row r="3" spans="1:10" s="1" customFormat="1" ht="40.5" customHeight="1" x14ac:dyDescent="0.2">
      <c r="B3" s="4"/>
      <c r="C3" s="4"/>
      <c r="D3" s="5"/>
      <c r="E3" s="5"/>
      <c r="F3" s="1006" t="s">
        <v>237</v>
      </c>
      <c r="G3" s="1007"/>
      <c r="H3" s="1007"/>
      <c r="I3" s="1007"/>
      <c r="J3" s="1007"/>
    </row>
    <row r="4" spans="1:10" ht="15" customHeight="1" x14ac:dyDescent="0.25">
      <c r="A4" s="882" t="s">
        <v>322</v>
      </c>
      <c r="B4" s="882"/>
      <c r="C4" s="882"/>
      <c r="D4" s="882"/>
      <c r="E4" s="882"/>
      <c r="F4" s="882"/>
      <c r="G4" s="882"/>
      <c r="H4" s="882"/>
      <c r="I4" s="882"/>
    </row>
    <row r="5" spans="1:10" ht="13.5" thickBot="1" x14ac:dyDescent="0.25">
      <c r="A5" s="921"/>
      <c r="B5" s="922"/>
      <c r="C5" s="922"/>
      <c r="D5" s="922"/>
      <c r="E5" s="922"/>
      <c r="F5" s="922"/>
      <c r="G5" s="922"/>
      <c r="H5" s="921"/>
      <c r="I5" s="921"/>
    </row>
    <row r="6" spans="1:10" ht="15" customHeight="1" thickBot="1" x14ac:dyDescent="0.25">
      <c r="A6" s="7"/>
      <c r="B6" s="936" t="s">
        <v>31</v>
      </c>
      <c r="C6" s="937"/>
      <c r="D6" s="937"/>
      <c r="E6" s="937"/>
      <c r="F6" s="937"/>
      <c r="G6" s="938"/>
      <c r="H6" s="8"/>
      <c r="I6" s="8"/>
    </row>
    <row r="7" spans="1:10" x14ac:dyDescent="0.2">
      <c r="A7" s="932" t="s">
        <v>126</v>
      </c>
      <c r="B7" s="930" t="s">
        <v>24</v>
      </c>
      <c r="C7" s="934" t="s">
        <v>239</v>
      </c>
      <c r="D7" s="930" t="s">
        <v>236</v>
      </c>
      <c r="E7" s="939" t="s">
        <v>140</v>
      </c>
      <c r="F7" s="925" t="s">
        <v>141</v>
      </c>
      <c r="G7" s="925" t="s">
        <v>142</v>
      </c>
      <c r="H7" s="925" t="s">
        <v>131</v>
      </c>
      <c r="I7" s="927" t="s">
        <v>104</v>
      </c>
    </row>
    <row r="8" spans="1:10" ht="81.75" customHeight="1" x14ac:dyDescent="0.2">
      <c r="A8" s="933"/>
      <c r="B8" s="931"/>
      <c r="C8" s="935"/>
      <c r="D8" s="931"/>
      <c r="E8" s="940"/>
      <c r="F8" s="926"/>
      <c r="G8" s="926"/>
      <c r="H8" s="926"/>
      <c r="I8" s="928"/>
    </row>
    <row r="9" spans="1:10" s="9" customFormat="1" ht="12.75" customHeight="1" x14ac:dyDescent="0.2">
      <c r="A9" s="919" t="s">
        <v>33</v>
      </c>
      <c r="B9" s="929"/>
      <c r="C9" s="929"/>
      <c r="D9" s="929"/>
      <c r="E9" s="920"/>
      <c r="F9" s="920"/>
      <c r="G9" s="920"/>
      <c r="H9" s="920"/>
      <c r="I9" s="658"/>
    </row>
    <row r="10" spans="1:10" s="9" customFormat="1" x14ac:dyDescent="0.2">
      <c r="A10" s="342" t="s">
        <v>149</v>
      </c>
      <c r="B10" s="10">
        <v>201050116.99000001</v>
      </c>
      <c r="C10" s="10">
        <v>2441086.9300000002</v>
      </c>
      <c r="D10" s="10">
        <v>207184326.69</v>
      </c>
      <c r="E10" s="10">
        <v>904755.43</v>
      </c>
      <c r="F10" s="10">
        <v>125050</v>
      </c>
      <c r="G10" s="10">
        <v>7632178.3600000003</v>
      </c>
      <c r="H10" s="10">
        <v>40442987.950000003</v>
      </c>
      <c r="I10" s="11">
        <f>B10+SUM(D10:H10)</f>
        <v>457339415.42000002</v>
      </c>
    </row>
    <row r="11" spans="1:10" x14ac:dyDescent="0.2">
      <c r="A11" s="12" t="s">
        <v>34</v>
      </c>
      <c r="B11" s="10">
        <f t="shared" ref="B11:I11" si="0">SUM(B12:B14)</f>
        <v>2120031.91</v>
      </c>
      <c r="C11" s="10">
        <f t="shared" si="0"/>
        <v>0</v>
      </c>
      <c r="D11" s="10">
        <f t="shared" si="0"/>
        <v>10514998.810000001</v>
      </c>
      <c r="E11" s="10">
        <f t="shared" si="0"/>
        <v>0</v>
      </c>
      <c r="F11" s="10">
        <f t="shared" si="0"/>
        <v>0</v>
      </c>
      <c r="G11" s="10">
        <f t="shared" si="0"/>
        <v>401978.08</v>
      </c>
      <c r="H11" s="10">
        <f t="shared" si="0"/>
        <v>42859528.490000002</v>
      </c>
      <c r="I11" s="11">
        <f t="shared" si="0"/>
        <v>55896537.290000007</v>
      </c>
    </row>
    <row r="12" spans="1:10" x14ac:dyDescent="0.2">
      <c r="A12" s="360" t="s">
        <v>35</v>
      </c>
      <c r="B12" s="361">
        <v>0</v>
      </c>
      <c r="C12" s="361">
        <v>0</v>
      </c>
      <c r="D12" s="361">
        <v>0</v>
      </c>
      <c r="E12" s="361">
        <v>0</v>
      </c>
      <c r="F12" s="361">
        <v>0</v>
      </c>
      <c r="G12" s="49">
        <v>325269.09000000003</v>
      </c>
      <c r="H12" s="49">
        <v>43374762.920000002</v>
      </c>
      <c r="I12" s="50">
        <f>B12+SUM(D12:H12)</f>
        <v>43700032.010000005</v>
      </c>
    </row>
    <row r="13" spans="1:10" x14ac:dyDescent="0.2">
      <c r="A13" s="360" t="s">
        <v>36</v>
      </c>
      <c r="B13" s="49">
        <v>2120031.91</v>
      </c>
      <c r="C13" s="49">
        <v>0</v>
      </c>
      <c r="D13" s="49">
        <v>9867837.5</v>
      </c>
      <c r="E13" s="49">
        <v>0</v>
      </c>
      <c r="F13" s="361">
        <v>0</v>
      </c>
      <c r="G13" s="49">
        <v>76708.990000000005</v>
      </c>
      <c r="H13" s="49">
        <v>131926.88</v>
      </c>
      <c r="I13" s="50">
        <f>B13+SUM(D13:H13)</f>
        <v>12196505.280000001</v>
      </c>
    </row>
    <row r="14" spans="1:10" x14ac:dyDescent="0.2">
      <c r="A14" s="360" t="s">
        <v>330</v>
      </c>
      <c r="B14" s="49">
        <v>0</v>
      </c>
      <c r="C14" s="361">
        <v>0</v>
      </c>
      <c r="D14" s="49">
        <v>647161.31000000006</v>
      </c>
      <c r="E14" s="49">
        <v>0</v>
      </c>
      <c r="F14" s="49">
        <v>0</v>
      </c>
      <c r="G14" s="49">
        <v>0</v>
      </c>
      <c r="H14" s="49">
        <v>-647161.31000000006</v>
      </c>
      <c r="I14" s="50">
        <f>B14+SUM(D14:H14)</f>
        <v>0</v>
      </c>
    </row>
    <row r="15" spans="1:10" x14ac:dyDescent="0.2">
      <c r="A15" s="12" t="s">
        <v>37</v>
      </c>
      <c r="B15" s="10">
        <f>SUM(B16:B17)</f>
        <v>563495.82999999996</v>
      </c>
      <c r="C15" s="10">
        <f t="shared" ref="C15:I15" si="1">SUM(C16:C17)</f>
        <v>1942.39</v>
      </c>
      <c r="D15" s="10">
        <f t="shared" si="1"/>
        <v>171329.37</v>
      </c>
      <c r="E15" s="10">
        <f t="shared" si="1"/>
        <v>0</v>
      </c>
      <c r="F15" s="10">
        <f t="shared" si="1"/>
        <v>0</v>
      </c>
      <c r="G15" s="10">
        <f t="shared" si="1"/>
        <v>42012.03</v>
      </c>
      <c r="H15" s="10">
        <f t="shared" si="1"/>
        <v>178249.94</v>
      </c>
      <c r="I15" s="11">
        <f t="shared" si="1"/>
        <v>955087.16999999993</v>
      </c>
    </row>
    <row r="16" spans="1:10" x14ac:dyDescent="0.2">
      <c r="A16" s="360" t="s">
        <v>38</v>
      </c>
      <c r="B16" s="361">
        <v>673.44</v>
      </c>
      <c r="C16" s="361">
        <v>0</v>
      </c>
      <c r="D16" s="361">
        <v>0</v>
      </c>
      <c r="E16" s="49">
        <v>0</v>
      </c>
      <c r="F16" s="49">
        <v>0</v>
      </c>
      <c r="G16" s="49">
        <v>42012.03</v>
      </c>
      <c r="H16" s="361">
        <v>0</v>
      </c>
      <c r="I16" s="50">
        <f>B16+SUM(D16:H16)</f>
        <v>42685.47</v>
      </c>
    </row>
    <row r="17" spans="1:9" x14ac:dyDescent="0.2">
      <c r="A17" s="360" t="s">
        <v>36</v>
      </c>
      <c r="B17" s="49">
        <v>562822.39</v>
      </c>
      <c r="C17" s="361">
        <v>1942.39</v>
      </c>
      <c r="D17" s="49">
        <v>171329.37</v>
      </c>
      <c r="E17" s="49">
        <v>0</v>
      </c>
      <c r="F17" s="361">
        <v>0</v>
      </c>
      <c r="G17" s="49">
        <v>0</v>
      </c>
      <c r="H17" s="49">
        <v>178249.94</v>
      </c>
      <c r="I17" s="50">
        <f>B17+SUM(D17:H17)</f>
        <v>912401.7</v>
      </c>
    </row>
    <row r="18" spans="1:9" x14ac:dyDescent="0.2">
      <c r="A18" s="342" t="s">
        <v>150</v>
      </c>
      <c r="B18" s="10">
        <f t="shared" ref="B18:I18" si="2">B10+B11-B15</f>
        <v>202606653.06999999</v>
      </c>
      <c r="C18" s="10">
        <f t="shared" si="2"/>
        <v>2439144.54</v>
      </c>
      <c r="D18" s="10">
        <f t="shared" si="2"/>
        <v>217527996.13</v>
      </c>
      <c r="E18" s="10">
        <f t="shared" si="2"/>
        <v>904755.43</v>
      </c>
      <c r="F18" s="10">
        <f t="shared" si="2"/>
        <v>125050</v>
      </c>
      <c r="G18" s="10">
        <f t="shared" si="2"/>
        <v>7992144.4100000001</v>
      </c>
      <c r="H18" s="10">
        <f t="shared" si="2"/>
        <v>83124266.5</v>
      </c>
      <c r="I18" s="11">
        <f t="shared" si="2"/>
        <v>512280865.54000002</v>
      </c>
    </row>
    <row r="19" spans="1:9" x14ac:dyDescent="0.2">
      <c r="A19" s="919" t="s">
        <v>233</v>
      </c>
      <c r="B19" s="920"/>
      <c r="C19" s="920"/>
      <c r="D19" s="920"/>
      <c r="E19" s="920"/>
      <c r="F19" s="920"/>
      <c r="G19" s="920"/>
      <c r="H19" s="920"/>
      <c r="I19" s="658"/>
    </row>
    <row r="20" spans="1:9" x14ac:dyDescent="0.2">
      <c r="A20" s="342" t="s">
        <v>149</v>
      </c>
      <c r="B20" s="10">
        <v>1831521.78</v>
      </c>
      <c r="C20" s="10">
        <v>0</v>
      </c>
      <c r="D20" s="10">
        <v>96211473.640000001</v>
      </c>
      <c r="E20" s="10">
        <v>902317.88</v>
      </c>
      <c r="F20" s="10">
        <v>125050</v>
      </c>
      <c r="G20" s="10">
        <v>7612845.96</v>
      </c>
      <c r="H20" s="10">
        <v>0</v>
      </c>
      <c r="I20" s="11">
        <f>B20+SUM(D20:H20)</f>
        <v>106683209.25999999</v>
      </c>
    </row>
    <row r="21" spans="1:9" x14ac:dyDescent="0.2">
      <c r="A21" s="12" t="s">
        <v>34</v>
      </c>
      <c r="B21" s="10">
        <f>SUM(B22:B24)</f>
        <v>169473.24</v>
      </c>
      <c r="C21" s="10">
        <f t="shared" ref="C21:I21" si="3">SUM(C22:C24)</f>
        <v>0</v>
      </c>
      <c r="D21" s="10">
        <f t="shared" si="3"/>
        <v>6864050.0700000003</v>
      </c>
      <c r="E21" s="10">
        <f t="shared" si="3"/>
        <v>835.68</v>
      </c>
      <c r="F21" s="10">
        <f t="shared" si="3"/>
        <v>0</v>
      </c>
      <c r="G21" s="10">
        <f t="shared" si="3"/>
        <v>413756.23000000004</v>
      </c>
      <c r="H21" s="10">
        <f t="shared" si="3"/>
        <v>0</v>
      </c>
      <c r="I21" s="11">
        <f t="shared" si="3"/>
        <v>7448115.2200000007</v>
      </c>
    </row>
    <row r="22" spans="1:9" x14ac:dyDescent="0.2">
      <c r="A22" s="360" t="s">
        <v>42</v>
      </c>
      <c r="B22" s="49">
        <v>169473.24</v>
      </c>
      <c r="C22" s="49">
        <v>0</v>
      </c>
      <c r="D22" s="49">
        <v>6823917</v>
      </c>
      <c r="E22" s="49">
        <v>835.68</v>
      </c>
      <c r="F22" s="49">
        <v>0</v>
      </c>
      <c r="G22" s="49">
        <v>11778.15</v>
      </c>
      <c r="H22" s="361">
        <v>0</v>
      </c>
      <c r="I22" s="50">
        <f>B22+SUM(D22:H22)</f>
        <v>7006004.0700000003</v>
      </c>
    </row>
    <row r="23" spans="1:9" x14ac:dyDescent="0.2">
      <c r="A23" s="360" t="s">
        <v>36</v>
      </c>
      <c r="B23" s="361">
        <v>0</v>
      </c>
      <c r="C23" s="361">
        <v>0</v>
      </c>
      <c r="D23" s="49">
        <v>40133.07</v>
      </c>
      <c r="E23" s="49">
        <v>0</v>
      </c>
      <c r="F23" s="361">
        <v>0</v>
      </c>
      <c r="G23" s="49">
        <v>401978.08</v>
      </c>
      <c r="H23" s="361">
        <v>0</v>
      </c>
      <c r="I23" s="50">
        <f>B23+SUM(D23:H23)</f>
        <v>442111.15</v>
      </c>
    </row>
    <row r="24" spans="1:9" x14ac:dyDescent="0.2">
      <c r="A24" s="360" t="s">
        <v>330</v>
      </c>
      <c r="B24" s="361">
        <v>0</v>
      </c>
      <c r="C24" s="361">
        <v>0</v>
      </c>
      <c r="D24" s="361">
        <v>0</v>
      </c>
      <c r="E24" s="361">
        <v>0</v>
      </c>
      <c r="F24" s="361">
        <v>0</v>
      </c>
      <c r="G24" s="361">
        <v>0</v>
      </c>
      <c r="H24" s="361">
        <v>0</v>
      </c>
      <c r="I24" s="50">
        <f>B24+SUM(D24:H24)</f>
        <v>0</v>
      </c>
    </row>
    <row r="25" spans="1:9" x14ac:dyDescent="0.2">
      <c r="A25" s="12" t="s">
        <v>37</v>
      </c>
      <c r="B25" s="10">
        <f>SUM(B26:B27)</f>
        <v>0</v>
      </c>
      <c r="C25" s="10">
        <f t="shared" ref="C25:I25" si="4">SUM(C26:C27)</f>
        <v>0</v>
      </c>
      <c r="D25" s="10">
        <f t="shared" si="4"/>
        <v>65319.97</v>
      </c>
      <c r="E25" s="10">
        <f t="shared" si="4"/>
        <v>0</v>
      </c>
      <c r="F25" s="10">
        <f t="shared" si="4"/>
        <v>0</v>
      </c>
      <c r="G25" s="10">
        <f t="shared" si="4"/>
        <v>42012.03</v>
      </c>
      <c r="H25" s="10">
        <f t="shared" si="4"/>
        <v>0</v>
      </c>
      <c r="I25" s="11">
        <f t="shared" si="4"/>
        <v>107332</v>
      </c>
    </row>
    <row r="26" spans="1:9" x14ac:dyDescent="0.2">
      <c r="A26" s="360" t="s">
        <v>38</v>
      </c>
      <c r="B26" s="361">
        <v>0</v>
      </c>
      <c r="C26" s="361">
        <v>0</v>
      </c>
      <c r="D26" s="361">
        <v>0</v>
      </c>
      <c r="E26" s="49">
        <v>0</v>
      </c>
      <c r="F26" s="49">
        <v>0</v>
      </c>
      <c r="G26" s="49">
        <v>42012.03</v>
      </c>
      <c r="H26" s="361">
        <v>0</v>
      </c>
      <c r="I26" s="50">
        <f>B26+SUM(D26:H26)</f>
        <v>42012.03</v>
      </c>
    </row>
    <row r="27" spans="1:9" x14ac:dyDescent="0.2">
      <c r="A27" s="360" t="s">
        <v>36</v>
      </c>
      <c r="B27" s="361">
        <v>0</v>
      </c>
      <c r="C27" s="361">
        <v>0</v>
      </c>
      <c r="D27" s="49">
        <v>65319.97</v>
      </c>
      <c r="E27" s="49">
        <v>0</v>
      </c>
      <c r="F27" s="361">
        <v>0</v>
      </c>
      <c r="G27" s="49">
        <v>0</v>
      </c>
      <c r="H27" s="49">
        <v>0</v>
      </c>
      <c r="I27" s="50">
        <f>B27+SUM(D27:H27)</f>
        <v>65319.97</v>
      </c>
    </row>
    <row r="28" spans="1:9" x14ac:dyDescent="0.2">
      <c r="A28" s="342" t="s">
        <v>150</v>
      </c>
      <c r="B28" s="10">
        <f>B20+B21-B25</f>
        <v>2000995.02</v>
      </c>
      <c r="C28" s="10">
        <f t="shared" ref="C28:I28" si="5">C20+C21-C25</f>
        <v>0</v>
      </c>
      <c r="D28" s="10">
        <f t="shared" si="5"/>
        <v>103010203.74000001</v>
      </c>
      <c r="E28" s="10">
        <f t="shared" si="5"/>
        <v>903153.56</v>
      </c>
      <c r="F28" s="10">
        <f t="shared" si="5"/>
        <v>125050</v>
      </c>
      <c r="G28" s="10">
        <f t="shared" si="5"/>
        <v>7984590.1600000001</v>
      </c>
      <c r="H28" s="10">
        <f t="shared" si="5"/>
        <v>0</v>
      </c>
      <c r="I28" s="11">
        <f t="shared" si="5"/>
        <v>114023992.47999999</v>
      </c>
    </row>
    <row r="29" spans="1:9" x14ac:dyDescent="0.2">
      <c r="A29" s="919" t="s">
        <v>238</v>
      </c>
      <c r="B29" s="920"/>
      <c r="C29" s="920"/>
      <c r="D29" s="920"/>
      <c r="E29" s="920"/>
      <c r="F29" s="920"/>
      <c r="G29" s="920"/>
      <c r="H29" s="920"/>
      <c r="I29" s="658"/>
    </row>
    <row r="30" spans="1:9" x14ac:dyDescent="0.2">
      <c r="A30" s="342" t="s">
        <v>149</v>
      </c>
      <c r="B30" s="10">
        <v>1072328.98</v>
      </c>
      <c r="C30" s="10">
        <v>1072328.98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1">
        <f>B30+SUM(D30:H30)</f>
        <v>1072328.98</v>
      </c>
    </row>
    <row r="31" spans="1:9" x14ac:dyDescent="0.2">
      <c r="A31" s="360" t="s">
        <v>50</v>
      </c>
      <c r="B31" s="49">
        <v>1072179.32</v>
      </c>
      <c r="C31" s="49">
        <v>1072179.32</v>
      </c>
      <c r="D31" s="49">
        <v>0</v>
      </c>
      <c r="E31" s="49">
        <v>0</v>
      </c>
      <c r="F31" s="49">
        <v>0</v>
      </c>
      <c r="G31" s="49">
        <v>0</v>
      </c>
      <c r="H31" s="361">
        <v>0</v>
      </c>
      <c r="I31" s="50">
        <f>B31+SUM(D31:H31)</f>
        <v>1072179.32</v>
      </c>
    </row>
    <row r="32" spans="1:9" x14ac:dyDescent="0.2">
      <c r="A32" s="360" t="s">
        <v>54</v>
      </c>
      <c r="B32" s="89">
        <v>1072328.98</v>
      </c>
      <c r="C32" s="89">
        <v>1072328.98</v>
      </c>
      <c r="D32" s="89">
        <v>0</v>
      </c>
      <c r="E32" s="89">
        <v>0</v>
      </c>
      <c r="F32" s="89">
        <v>0</v>
      </c>
      <c r="G32" s="89">
        <v>0</v>
      </c>
      <c r="H32" s="362">
        <v>0</v>
      </c>
      <c r="I32" s="50">
        <f>B32+SUM(D32:H32)</f>
        <v>1072328.98</v>
      </c>
    </row>
    <row r="33" spans="1:9" x14ac:dyDescent="0.2">
      <c r="A33" s="342" t="s">
        <v>150</v>
      </c>
      <c r="B33" s="624">
        <f>B30+B31-B32</f>
        <v>1072179.3199999998</v>
      </c>
      <c r="C33" s="624">
        <f>C30+C31-C32</f>
        <v>1072179.3199999998</v>
      </c>
      <c r="D33" s="13">
        <f t="shared" ref="D33:I33" si="6">D30+D31-D32</f>
        <v>0</v>
      </c>
      <c r="E33" s="13">
        <f t="shared" si="6"/>
        <v>0</v>
      </c>
      <c r="F33" s="13">
        <f t="shared" si="6"/>
        <v>0</v>
      </c>
      <c r="G33" s="13">
        <f t="shared" si="6"/>
        <v>0</v>
      </c>
      <c r="H33" s="13">
        <f t="shared" si="6"/>
        <v>0</v>
      </c>
      <c r="I33" s="14">
        <f t="shared" si="6"/>
        <v>1072179.3199999998</v>
      </c>
    </row>
    <row r="34" spans="1:9" x14ac:dyDescent="0.2">
      <c r="A34" s="919" t="s">
        <v>44</v>
      </c>
      <c r="B34" s="929"/>
      <c r="C34" s="929"/>
      <c r="D34" s="929"/>
      <c r="E34" s="929"/>
      <c r="F34" s="929"/>
      <c r="G34" s="929"/>
      <c r="H34" s="929"/>
      <c r="I34" s="658"/>
    </row>
    <row r="35" spans="1:9" x14ac:dyDescent="0.2">
      <c r="A35" s="15" t="s">
        <v>149</v>
      </c>
      <c r="B35" s="16">
        <f t="shared" ref="B35:I35" si="7">B10-B20-B30</f>
        <v>198146266.23000002</v>
      </c>
      <c r="C35" s="16">
        <f t="shared" si="7"/>
        <v>1368757.9500000002</v>
      </c>
      <c r="D35" s="16">
        <f t="shared" si="7"/>
        <v>110972853.05</v>
      </c>
      <c r="E35" s="16">
        <f t="shared" si="7"/>
        <v>2437.5500000000466</v>
      </c>
      <c r="F35" s="16">
        <f t="shared" si="7"/>
        <v>0</v>
      </c>
      <c r="G35" s="16">
        <f t="shared" si="7"/>
        <v>19332.400000000373</v>
      </c>
      <c r="H35" s="16">
        <f t="shared" si="7"/>
        <v>40442987.950000003</v>
      </c>
      <c r="I35" s="17">
        <f t="shared" si="7"/>
        <v>349583877.18000001</v>
      </c>
    </row>
    <row r="36" spans="1:9" ht="13.5" thickBot="1" x14ac:dyDescent="0.25">
      <c r="A36" s="18" t="s">
        <v>150</v>
      </c>
      <c r="B36" s="19">
        <f>B18-B28-B33</f>
        <v>199533478.72999999</v>
      </c>
      <c r="C36" s="19">
        <f t="shared" ref="C36:I36" si="8">C18-C28-C33</f>
        <v>1366965.2200000002</v>
      </c>
      <c r="D36" s="19">
        <f t="shared" si="8"/>
        <v>114517792.38999999</v>
      </c>
      <c r="E36" s="19">
        <f t="shared" si="8"/>
        <v>1601.8699999999953</v>
      </c>
      <c r="F36" s="19">
        <f t="shared" si="8"/>
        <v>0</v>
      </c>
      <c r="G36" s="19">
        <f t="shared" si="8"/>
        <v>7554.25</v>
      </c>
      <c r="H36" s="19">
        <f t="shared" si="8"/>
        <v>83124266.5</v>
      </c>
      <c r="I36" s="20">
        <f t="shared" si="8"/>
        <v>397184693.74000007</v>
      </c>
    </row>
    <row r="37" spans="1:9" x14ac:dyDescent="0.2">
      <c r="A37" s="21"/>
      <c r="B37" s="22"/>
      <c r="C37" s="22"/>
      <c r="D37" s="22"/>
      <c r="E37" s="22"/>
      <c r="F37" s="22"/>
      <c r="G37" s="22"/>
      <c r="H37" s="22"/>
      <c r="I37" s="22"/>
    </row>
    <row r="38" spans="1:9" ht="15" x14ac:dyDescent="0.25">
      <c r="A38" s="23" t="s">
        <v>321</v>
      </c>
      <c r="B38" s="305"/>
    </row>
    <row r="39" spans="1:9" ht="13.5" thickBot="1" x14ac:dyDescent="0.25">
      <c r="A39" s="1"/>
      <c r="B39" s="1"/>
    </row>
    <row r="40" spans="1:9" ht="21.75" customHeight="1" x14ac:dyDescent="0.2">
      <c r="A40" s="909" t="s">
        <v>232</v>
      </c>
      <c r="B40" s="910"/>
      <c r="C40" s="902" t="s">
        <v>235</v>
      </c>
    </row>
    <row r="41" spans="1:9" ht="13.5" customHeight="1" x14ac:dyDescent="0.2">
      <c r="A41" s="911"/>
      <c r="B41" s="912"/>
      <c r="C41" s="903"/>
    </row>
    <row r="42" spans="1:9" ht="29.25" customHeight="1" x14ac:dyDescent="0.2">
      <c r="A42" s="913"/>
      <c r="B42" s="914"/>
      <c r="C42" s="904"/>
    </row>
    <row r="43" spans="1:9" x14ac:dyDescent="0.2">
      <c r="A43" s="905" t="s">
        <v>33</v>
      </c>
      <c r="B43" s="907"/>
      <c r="C43" s="908"/>
    </row>
    <row r="44" spans="1:9" x14ac:dyDescent="0.2">
      <c r="A44" s="829" t="s">
        <v>149</v>
      </c>
      <c r="B44" s="830"/>
      <c r="C44" s="24">
        <v>272577.82</v>
      </c>
    </row>
    <row r="45" spans="1:9" x14ac:dyDescent="0.2">
      <c r="A45" s="905" t="s">
        <v>34</v>
      </c>
      <c r="B45" s="906"/>
      <c r="C45" s="25">
        <f>SUM(C46:C47)</f>
        <v>27937.74</v>
      </c>
    </row>
    <row r="46" spans="1:9" x14ac:dyDescent="0.2">
      <c r="A46" s="879" t="s">
        <v>35</v>
      </c>
      <c r="B46" s="880"/>
      <c r="C46" s="363">
        <v>27937.74</v>
      </c>
    </row>
    <row r="47" spans="1:9" x14ac:dyDescent="0.2">
      <c r="A47" s="879" t="s">
        <v>36</v>
      </c>
      <c r="B47" s="880"/>
      <c r="C47" s="363">
        <v>0</v>
      </c>
    </row>
    <row r="48" spans="1:9" x14ac:dyDescent="0.2">
      <c r="A48" s="905" t="s">
        <v>37</v>
      </c>
      <c r="B48" s="906"/>
      <c r="C48" s="25">
        <f>SUM(C49:C50)</f>
        <v>0</v>
      </c>
    </row>
    <row r="49" spans="1:3" x14ac:dyDescent="0.2">
      <c r="A49" s="879" t="s">
        <v>38</v>
      </c>
      <c r="B49" s="880"/>
      <c r="C49" s="363">
        <v>0</v>
      </c>
    </row>
    <row r="50" spans="1:3" x14ac:dyDescent="0.2">
      <c r="A50" s="879" t="s">
        <v>36</v>
      </c>
      <c r="B50" s="880"/>
      <c r="C50" s="363">
        <v>0</v>
      </c>
    </row>
    <row r="51" spans="1:3" x14ac:dyDescent="0.2">
      <c r="A51" s="915" t="s">
        <v>150</v>
      </c>
      <c r="B51" s="916"/>
      <c r="C51" s="25">
        <f>C44+C45-C48</f>
        <v>300515.56</v>
      </c>
    </row>
    <row r="52" spans="1:3" x14ac:dyDescent="0.2">
      <c r="A52" s="905" t="s">
        <v>233</v>
      </c>
      <c r="B52" s="907"/>
      <c r="C52" s="908"/>
    </row>
    <row r="53" spans="1:3" x14ac:dyDescent="0.2">
      <c r="A53" s="829" t="s">
        <v>149</v>
      </c>
      <c r="B53" s="830"/>
      <c r="C53" s="24">
        <v>272577.82</v>
      </c>
    </row>
    <row r="54" spans="1:3" x14ac:dyDescent="0.2">
      <c r="A54" s="905" t="s">
        <v>34</v>
      </c>
      <c r="B54" s="906"/>
      <c r="C54" s="25">
        <f>SUM(C55:C56)</f>
        <v>27937.74</v>
      </c>
    </row>
    <row r="55" spans="1:3" x14ac:dyDescent="0.2">
      <c r="A55" s="879" t="s">
        <v>42</v>
      </c>
      <c r="B55" s="880"/>
      <c r="C55" s="363">
        <v>0</v>
      </c>
    </row>
    <row r="56" spans="1:3" x14ac:dyDescent="0.2">
      <c r="A56" s="879" t="s">
        <v>36</v>
      </c>
      <c r="B56" s="880"/>
      <c r="C56" s="364">
        <v>27937.74</v>
      </c>
    </row>
    <row r="57" spans="1:3" x14ac:dyDescent="0.2">
      <c r="A57" s="905" t="s">
        <v>37</v>
      </c>
      <c r="B57" s="906"/>
      <c r="C57" s="25">
        <f>SUM(C58:C59)</f>
        <v>0</v>
      </c>
    </row>
    <row r="58" spans="1:3" x14ac:dyDescent="0.2">
      <c r="A58" s="879" t="s">
        <v>38</v>
      </c>
      <c r="B58" s="880"/>
      <c r="C58" s="363">
        <v>0</v>
      </c>
    </row>
    <row r="59" spans="1:3" x14ac:dyDescent="0.2">
      <c r="A59" s="917" t="s">
        <v>36</v>
      </c>
      <c r="B59" s="918"/>
      <c r="C59" s="365">
        <v>0</v>
      </c>
    </row>
    <row r="60" spans="1:3" x14ac:dyDescent="0.2">
      <c r="A60" s="657" t="s">
        <v>150</v>
      </c>
      <c r="B60" s="658"/>
      <c r="C60" s="26">
        <f>C53+C54-C57</f>
        <v>300515.56</v>
      </c>
    </row>
    <row r="61" spans="1:3" x14ac:dyDescent="0.2">
      <c r="A61" s="1013" t="s">
        <v>238</v>
      </c>
      <c r="B61" s="1014"/>
      <c r="C61" s="908"/>
    </row>
    <row r="62" spans="1:3" x14ac:dyDescent="0.2">
      <c r="A62" s="829" t="s">
        <v>149</v>
      </c>
      <c r="B62" s="830"/>
      <c r="C62" s="24"/>
    </row>
    <row r="63" spans="1:3" x14ac:dyDescent="0.2">
      <c r="A63" s="879" t="s">
        <v>50</v>
      </c>
      <c r="B63" s="880"/>
      <c r="C63" s="363">
        <v>0</v>
      </c>
    </row>
    <row r="64" spans="1:3" x14ac:dyDescent="0.2">
      <c r="A64" s="879" t="s">
        <v>54</v>
      </c>
      <c r="B64" s="880"/>
      <c r="C64" s="363">
        <v>0</v>
      </c>
    </row>
    <row r="65" spans="1:5" x14ac:dyDescent="0.2">
      <c r="A65" s="657" t="s">
        <v>150</v>
      </c>
      <c r="B65" s="658"/>
      <c r="C65" s="27">
        <f>C62+C63-C64</f>
        <v>0</v>
      </c>
    </row>
    <row r="66" spans="1:5" x14ac:dyDescent="0.2">
      <c r="A66" s="905" t="s">
        <v>44</v>
      </c>
      <c r="B66" s="907"/>
      <c r="C66" s="908"/>
    </row>
    <row r="67" spans="1:5" x14ac:dyDescent="0.2">
      <c r="A67" s="881" t="s">
        <v>149</v>
      </c>
      <c r="B67" s="830"/>
      <c r="C67" s="24">
        <f>C44-C53-C62</f>
        <v>0</v>
      </c>
    </row>
    <row r="68" spans="1:5" ht="13.5" thickBot="1" x14ac:dyDescent="0.25">
      <c r="A68" s="870" t="s">
        <v>150</v>
      </c>
      <c r="B68" s="871"/>
      <c r="C68" s="28">
        <f>C51-C60-C65</f>
        <v>0</v>
      </c>
    </row>
    <row r="76" spans="1:5" ht="15" x14ac:dyDescent="0.25">
      <c r="A76" s="884" t="s">
        <v>320</v>
      </c>
      <c r="B76" s="885"/>
      <c r="C76" s="885"/>
      <c r="D76" s="885"/>
      <c r="E76" s="885"/>
    </row>
    <row r="77" spans="1:5" ht="13.5" thickBot="1" x14ac:dyDescent="0.25">
      <c r="A77" s="29"/>
      <c r="B77" s="30"/>
      <c r="C77" s="30"/>
      <c r="D77" s="30"/>
      <c r="E77" s="30"/>
    </row>
    <row r="78" spans="1:5" ht="153.75" thickBot="1" x14ac:dyDescent="0.25">
      <c r="A78" s="31" t="s">
        <v>107</v>
      </c>
      <c r="B78" s="32" t="s">
        <v>240</v>
      </c>
      <c r="C78" s="32" t="s">
        <v>241</v>
      </c>
      <c r="D78" s="32" t="s">
        <v>242</v>
      </c>
      <c r="E78" s="33" t="s">
        <v>220</v>
      </c>
    </row>
    <row r="79" spans="1:5" ht="13.5" thickBot="1" x14ac:dyDescent="0.25">
      <c r="A79" s="321" t="s">
        <v>33</v>
      </c>
      <c r="B79" s="34"/>
      <c r="C79" s="34"/>
      <c r="D79" s="34"/>
      <c r="E79" s="35"/>
    </row>
    <row r="80" spans="1:5" ht="25.5" x14ac:dyDescent="0.2">
      <c r="A80" s="343" t="s">
        <v>396</v>
      </c>
      <c r="B80" s="36"/>
      <c r="C80" s="36"/>
      <c r="D80" s="36"/>
      <c r="E80" s="37">
        <f>B80+C80+D80</f>
        <v>0</v>
      </c>
    </row>
    <row r="81" spans="1:5" x14ac:dyDescent="0.2">
      <c r="A81" s="38" t="s">
        <v>50</v>
      </c>
      <c r="B81" s="39">
        <f>SUM(B82:B83)</f>
        <v>0</v>
      </c>
      <c r="C81" s="39">
        <f>SUM(C82:C83)</f>
        <v>0</v>
      </c>
      <c r="D81" s="39">
        <f>SUM(D82:D83)</f>
        <v>0</v>
      </c>
      <c r="E81" s="40">
        <f>SUM(E82:E83)</f>
        <v>0</v>
      </c>
    </row>
    <row r="82" spans="1:5" x14ac:dyDescent="0.2">
      <c r="A82" s="323" t="s">
        <v>226</v>
      </c>
      <c r="B82" s="325">
        <v>0</v>
      </c>
      <c r="C82" s="325">
        <v>0</v>
      </c>
      <c r="D82" s="325">
        <v>0</v>
      </c>
      <c r="E82" s="326">
        <f>B82+C82+D82</f>
        <v>0</v>
      </c>
    </row>
    <row r="83" spans="1:5" x14ac:dyDescent="0.2">
      <c r="A83" s="323" t="s">
        <v>243</v>
      </c>
      <c r="B83" s="325">
        <v>0</v>
      </c>
      <c r="C83" s="325">
        <v>0</v>
      </c>
      <c r="D83" s="325">
        <v>0</v>
      </c>
      <c r="E83" s="326">
        <f>B83+C83+D83</f>
        <v>0</v>
      </c>
    </row>
    <row r="84" spans="1:5" x14ac:dyDescent="0.2">
      <c r="A84" s="38" t="s">
        <v>54</v>
      </c>
      <c r="B84" s="39">
        <f>SUM(B85:B87)</f>
        <v>0</v>
      </c>
      <c r="C84" s="39">
        <f>SUM(C85:C87)</f>
        <v>0</v>
      </c>
      <c r="D84" s="39">
        <f>SUM(D85:D87)</f>
        <v>0</v>
      </c>
      <c r="E84" s="40">
        <f>SUM(E85:E87)</f>
        <v>0</v>
      </c>
    </row>
    <row r="85" spans="1:5" x14ac:dyDescent="0.2">
      <c r="A85" s="323" t="s">
        <v>227</v>
      </c>
      <c r="B85" s="325">
        <v>0</v>
      </c>
      <c r="C85" s="325">
        <v>0</v>
      </c>
      <c r="D85" s="325">
        <v>0</v>
      </c>
      <c r="E85" s="326">
        <f>B85+C85+D85</f>
        <v>0</v>
      </c>
    </row>
    <row r="86" spans="1:5" x14ac:dyDescent="0.2">
      <c r="A86" s="323" t="s">
        <v>228</v>
      </c>
      <c r="B86" s="325">
        <v>0</v>
      </c>
      <c r="C86" s="325">
        <v>0</v>
      </c>
      <c r="D86" s="325">
        <v>0</v>
      </c>
      <c r="E86" s="326">
        <f>B86+C86+D86</f>
        <v>0</v>
      </c>
    </row>
    <row r="87" spans="1:5" x14ac:dyDescent="0.2">
      <c r="A87" s="324" t="s">
        <v>244</v>
      </c>
      <c r="B87" s="325">
        <v>0</v>
      </c>
      <c r="C87" s="325">
        <v>0</v>
      </c>
      <c r="D87" s="325">
        <v>0</v>
      </c>
      <c r="E87" s="326">
        <f>B87+C87+D87</f>
        <v>0</v>
      </c>
    </row>
    <row r="88" spans="1:5" ht="26.25" thickBot="1" x14ac:dyDescent="0.25">
      <c r="A88" s="344" t="s">
        <v>384</v>
      </c>
      <c r="B88" s="41">
        <f>B80+B81-B84</f>
        <v>0</v>
      </c>
      <c r="C88" s="41">
        <f>C80+C81-C84</f>
        <v>0</v>
      </c>
      <c r="D88" s="41">
        <f>D80+D81-D84</f>
        <v>0</v>
      </c>
      <c r="E88" s="42">
        <f>E80+E81-E84</f>
        <v>0</v>
      </c>
    </row>
    <row r="89" spans="1:5" ht="13.5" thickBot="1" x14ac:dyDescent="0.25">
      <c r="A89" s="322" t="s">
        <v>229</v>
      </c>
      <c r="B89" s="30"/>
      <c r="C89" s="30"/>
      <c r="D89" s="30"/>
      <c r="E89" s="43"/>
    </row>
    <row r="90" spans="1:5" x14ac:dyDescent="0.2">
      <c r="A90" s="343" t="s">
        <v>385</v>
      </c>
      <c r="B90" s="36"/>
      <c r="C90" s="36"/>
      <c r="D90" s="36"/>
      <c r="E90" s="37">
        <f>B90+C90+D90</f>
        <v>0</v>
      </c>
    </row>
    <row r="91" spans="1:5" x14ac:dyDescent="0.2">
      <c r="A91" s="38" t="s">
        <v>50</v>
      </c>
      <c r="B91" s="44"/>
      <c r="C91" s="44"/>
      <c r="D91" s="44"/>
      <c r="E91" s="40">
        <f>SUM(B91:D91)</f>
        <v>0</v>
      </c>
    </row>
    <row r="92" spans="1:5" x14ac:dyDescent="0.2">
      <c r="A92" s="38" t="s">
        <v>54</v>
      </c>
      <c r="B92" s="44"/>
      <c r="C92" s="44"/>
      <c r="D92" s="44"/>
      <c r="E92" s="40">
        <f>SUM(B92:D92)</f>
        <v>0</v>
      </c>
    </row>
    <row r="93" spans="1:5" ht="13.5" thickBot="1" x14ac:dyDescent="0.25">
      <c r="A93" s="344" t="s">
        <v>386</v>
      </c>
      <c r="B93" s="41">
        <f>B90+B91-B92</f>
        <v>0</v>
      </c>
      <c r="C93" s="41">
        <f>C90+C91-C92</f>
        <v>0</v>
      </c>
      <c r="D93" s="41">
        <f>D90+D91-D92</f>
        <v>0</v>
      </c>
      <c r="E93" s="42">
        <f>E90+E91-E92</f>
        <v>0</v>
      </c>
    </row>
    <row r="94" spans="1:5" ht="13.5" thickBot="1" x14ac:dyDescent="0.25">
      <c r="A94" s="991" t="s">
        <v>44</v>
      </c>
      <c r="B94" s="992"/>
      <c r="C94" s="992"/>
      <c r="D94" s="992"/>
      <c r="E94" s="993"/>
    </row>
    <row r="95" spans="1:5" x14ac:dyDescent="0.2">
      <c r="A95" s="345" t="s">
        <v>149</v>
      </c>
      <c r="B95" s="346">
        <f>B80-B90</f>
        <v>0</v>
      </c>
      <c r="C95" s="346">
        <f>C80-C90</f>
        <v>0</v>
      </c>
      <c r="D95" s="346">
        <f>D80-D90</f>
        <v>0</v>
      </c>
      <c r="E95" s="346">
        <f>E80-E90</f>
        <v>0</v>
      </c>
    </row>
    <row r="96" spans="1:5" ht="13.5" thickBot="1" x14ac:dyDescent="0.25">
      <c r="A96" s="347" t="s">
        <v>150</v>
      </c>
      <c r="B96" s="348">
        <f>B88-B93</f>
        <v>0</v>
      </c>
      <c r="C96" s="348">
        <f>C88-C93</f>
        <v>0</v>
      </c>
      <c r="D96" s="348">
        <f>D88-D93</f>
        <v>0</v>
      </c>
      <c r="E96" s="348">
        <f>E88-E93</f>
        <v>0</v>
      </c>
    </row>
    <row r="101" spans="1:9" ht="48" customHeight="1" x14ac:dyDescent="0.25">
      <c r="A101" s="882" t="s">
        <v>319</v>
      </c>
      <c r="B101" s="882"/>
      <c r="C101" s="882"/>
      <c r="D101" s="882"/>
    </row>
    <row r="102" spans="1:9" ht="13.5" thickBot="1" x14ac:dyDescent="0.25">
      <c r="A102" s="689"/>
      <c r="B102" s="690"/>
      <c r="C102" s="690"/>
    </row>
    <row r="103" spans="1:9" x14ac:dyDescent="0.2">
      <c r="A103" s="45" t="s">
        <v>25</v>
      </c>
      <c r="B103" s="46" t="s">
        <v>149</v>
      </c>
      <c r="C103" s="46" t="s">
        <v>150</v>
      </c>
      <c r="D103" s="47" t="s">
        <v>143</v>
      </c>
    </row>
    <row r="104" spans="1:9" x14ac:dyDescent="0.2">
      <c r="A104" s="48" t="s">
        <v>245</v>
      </c>
      <c r="B104" s="49">
        <v>0</v>
      </c>
      <c r="C104" s="49">
        <v>0</v>
      </c>
      <c r="D104" s="50"/>
    </row>
    <row r="105" spans="1:9" x14ac:dyDescent="0.2">
      <c r="A105" s="51" t="s">
        <v>132</v>
      </c>
      <c r="B105" s="52"/>
      <c r="C105" s="52"/>
      <c r="D105" s="53"/>
    </row>
    <row r="106" spans="1:9" ht="13.5" thickBot="1" x14ac:dyDescent="0.25">
      <c r="A106" s="54" t="s">
        <v>106</v>
      </c>
      <c r="B106" s="55">
        <v>0</v>
      </c>
      <c r="C106" s="56">
        <v>0</v>
      </c>
      <c r="D106" s="57"/>
    </row>
    <row r="109" spans="1:9" ht="15" x14ac:dyDescent="0.25">
      <c r="A109" s="882" t="s">
        <v>318</v>
      </c>
      <c r="B109" s="883"/>
      <c r="C109" s="883"/>
      <c r="D109" s="820"/>
      <c r="E109" s="820"/>
      <c r="F109" s="820"/>
      <c r="G109" s="820"/>
    </row>
    <row r="110" spans="1:9" ht="13.5" thickBot="1" x14ac:dyDescent="0.25">
      <c r="A110" s="689"/>
      <c r="B110" s="690"/>
      <c r="C110" s="690"/>
    </row>
    <row r="111" spans="1:9" ht="13.5" customHeight="1" x14ac:dyDescent="0.2">
      <c r="A111" s="661"/>
      <c r="B111" s="895" t="s">
        <v>246</v>
      </c>
      <c r="C111" s="896"/>
      <c r="D111" s="896"/>
      <c r="E111" s="896"/>
      <c r="F111" s="897"/>
      <c r="G111" s="895" t="s">
        <v>247</v>
      </c>
      <c r="H111" s="896"/>
      <c r="I111" s="897"/>
    </row>
    <row r="112" spans="1:9" ht="38.25" x14ac:dyDescent="0.2">
      <c r="A112" s="662"/>
      <c r="B112" s="58" t="s">
        <v>139</v>
      </c>
      <c r="C112" s="59" t="s">
        <v>301</v>
      </c>
      <c r="D112" s="59" t="s">
        <v>146</v>
      </c>
      <c r="E112" s="59" t="s">
        <v>128</v>
      </c>
      <c r="F112" s="60" t="s">
        <v>351</v>
      </c>
      <c r="G112" s="61" t="s">
        <v>63</v>
      </c>
      <c r="H112" s="62" t="s">
        <v>341</v>
      </c>
      <c r="I112" s="63" t="s">
        <v>39</v>
      </c>
    </row>
    <row r="113" spans="1:9" x14ac:dyDescent="0.2">
      <c r="A113" s="64" t="s">
        <v>149</v>
      </c>
      <c r="B113" s="65">
        <v>0</v>
      </c>
      <c r="C113" s="13">
        <v>1072328.98</v>
      </c>
      <c r="D113" s="13">
        <v>0</v>
      </c>
      <c r="E113" s="66">
        <v>630446</v>
      </c>
      <c r="F113" s="67">
        <v>0</v>
      </c>
      <c r="G113" s="68">
        <v>0</v>
      </c>
      <c r="H113" s="13">
        <v>0</v>
      </c>
      <c r="I113" s="69">
        <v>0</v>
      </c>
    </row>
    <row r="114" spans="1:9" ht="38.25" x14ac:dyDescent="0.2">
      <c r="A114" s="366" t="s">
        <v>355</v>
      </c>
      <c r="B114" s="70">
        <v>0</v>
      </c>
      <c r="C114" s="1023">
        <v>1072179.32</v>
      </c>
      <c r="D114" s="71">
        <v>0</v>
      </c>
      <c r="E114" s="66">
        <v>31630.2</v>
      </c>
      <c r="F114" s="67">
        <v>0</v>
      </c>
      <c r="G114" s="68">
        <v>0</v>
      </c>
      <c r="H114" s="71">
        <v>0</v>
      </c>
      <c r="I114" s="72">
        <v>0</v>
      </c>
    </row>
    <row r="115" spans="1:9" ht="39" thickBot="1" x14ac:dyDescent="0.25">
      <c r="A115" s="367" t="s">
        <v>356</v>
      </c>
      <c r="B115" s="73">
        <v>0</v>
      </c>
      <c r="C115" s="87">
        <v>1072328.98</v>
      </c>
      <c r="D115" s="74">
        <v>0</v>
      </c>
      <c r="E115" s="75">
        <v>0</v>
      </c>
      <c r="F115" s="76">
        <v>0</v>
      </c>
      <c r="G115" s="77">
        <v>0</v>
      </c>
      <c r="H115" s="74">
        <v>0</v>
      </c>
      <c r="I115" s="78">
        <v>0</v>
      </c>
    </row>
    <row r="116" spans="1:9" ht="13.5" thickBot="1" x14ac:dyDescent="0.25">
      <c r="A116" s="79" t="s">
        <v>150</v>
      </c>
      <c r="B116" s="80">
        <f t="shared" ref="B116:I116" si="9">B113+B114-B115</f>
        <v>0</v>
      </c>
      <c r="C116" s="81">
        <f t="shared" si="9"/>
        <v>1072179.3199999998</v>
      </c>
      <c r="D116" s="81">
        <f t="shared" si="9"/>
        <v>0</v>
      </c>
      <c r="E116" s="82">
        <f t="shared" si="9"/>
        <v>662076.19999999995</v>
      </c>
      <c r="F116" s="83">
        <f t="shared" si="9"/>
        <v>0</v>
      </c>
      <c r="G116" s="84">
        <f t="shared" si="9"/>
        <v>0</v>
      </c>
      <c r="H116" s="82">
        <f t="shared" si="9"/>
        <v>0</v>
      </c>
      <c r="I116" s="83">
        <f t="shared" si="9"/>
        <v>0</v>
      </c>
    </row>
    <row r="119" spans="1:9" ht="15" x14ac:dyDescent="0.25">
      <c r="A119" s="882" t="s">
        <v>317</v>
      </c>
      <c r="B119" s="883"/>
      <c r="C119" s="883"/>
    </row>
    <row r="120" spans="1:9" ht="13.5" thickBot="1" x14ac:dyDescent="0.25">
      <c r="A120" s="689"/>
      <c r="B120" s="690"/>
      <c r="C120" s="690"/>
    </row>
    <row r="121" spans="1:9" x14ac:dyDescent="0.2">
      <c r="A121" s="85" t="s">
        <v>25</v>
      </c>
      <c r="B121" s="46" t="s">
        <v>149</v>
      </c>
      <c r="C121" s="47" t="s">
        <v>150</v>
      </c>
    </row>
    <row r="122" spans="1:9" ht="26.25" thickBot="1" x14ac:dyDescent="0.25">
      <c r="A122" s="86" t="s">
        <v>248</v>
      </c>
      <c r="B122" s="87">
        <v>4947406.92</v>
      </c>
      <c r="C122" s="88">
        <v>4777933.68</v>
      </c>
    </row>
    <row r="126" spans="1:9" ht="50.25" customHeight="1" x14ac:dyDescent="0.25">
      <c r="A126" s="882" t="s">
        <v>331</v>
      </c>
      <c r="B126" s="883"/>
      <c r="C126" s="883"/>
      <c r="D126" s="820"/>
    </row>
    <row r="127" spans="1:9" ht="13.5" thickBot="1" x14ac:dyDescent="0.25">
      <c r="A127" s="689"/>
      <c r="B127" s="690"/>
      <c r="C127" s="690"/>
    </row>
    <row r="128" spans="1:9" x14ac:dyDescent="0.2">
      <c r="A128" s="893" t="s">
        <v>107</v>
      </c>
      <c r="B128" s="894"/>
      <c r="C128" s="46" t="s">
        <v>149</v>
      </c>
      <c r="D128" s="47" t="s">
        <v>150</v>
      </c>
    </row>
    <row r="129" spans="1:4" ht="66" customHeight="1" x14ac:dyDescent="0.2">
      <c r="A129" s="900" t="s">
        <v>249</v>
      </c>
      <c r="B129" s="901"/>
      <c r="C129" s="49">
        <f>SUM(C131:C135)</f>
        <v>0</v>
      </c>
      <c r="D129" s="50">
        <f>SUM(D131:D135)</f>
        <v>0</v>
      </c>
    </row>
    <row r="130" spans="1:4" x14ac:dyDescent="0.2">
      <c r="A130" s="680" t="s">
        <v>132</v>
      </c>
      <c r="B130" s="681"/>
      <c r="C130" s="89"/>
      <c r="D130" s="90"/>
    </row>
    <row r="131" spans="1:4" x14ac:dyDescent="0.2">
      <c r="A131" s="898" t="s">
        <v>24</v>
      </c>
      <c r="B131" s="899"/>
      <c r="C131" s="91"/>
      <c r="D131" s="92"/>
    </row>
    <row r="132" spans="1:4" x14ac:dyDescent="0.2">
      <c r="A132" s="659" t="s">
        <v>236</v>
      </c>
      <c r="B132" s="660"/>
      <c r="C132" s="49"/>
      <c r="D132" s="50"/>
    </row>
    <row r="133" spans="1:4" x14ac:dyDescent="0.2">
      <c r="A133" s="659" t="s">
        <v>140</v>
      </c>
      <c r="B133" s="660"/>
      <c r="C133" s="49"/>
      <c r="D133" s="50"/>
    </row>
    <row r="134" spans="1:4" x14ac:dyDescent="0.2">
      <c r="A134" s="659" t="s">
        <v>141</v>
      </c>
      <c r="B134" s="660"/>
      <c r="C134" s="49"/>
      <c r="D134" s="50"/>
    </row>
    <row r="135" spans="1:4" ht="13.5" thickBot="1" x14ac:dyDescent="0.25">
      <c r="A135" s="669" t="s">
        <v>142</v>
      </c>
      <c r="B135" s="670"/>
      <c r="C135" s="328"/>
      <c r="D135" s="329"/>
    </row>
    <row r="153" spans="1:9" ht="15" x14ac:dyDescent="0.2">
      <c r="A153" s="673" t="s">
        <v>302</v>
      </c>
      <c r="B153" s="675"/>
      <c r="C153" s="675"/>
      <c r="D153" s="675"/>
      <c r="E153" s="675"/>
      <c r="F153" s="675"/>
      <c r="G153" s="675"/>
      <c r="H153" s="675"/>
      <c r="I153" s="675"/>
    </row>
    <row r="154" spans="1:9" ht="13.5" thickBot="1" x14ac:dyDescent="0.25">
      <c r="B154" s="307"/>
      <c r="C154" s="307"/>
      <c r="D154" s="307"/>
      <c r="E154" s="307" t="s">
        <v>43</v>
      </c>
      <c r="F154" s="172"/>
      <c r="G154" s="172"/>
      <c r="H154" s="172"/>
      <c r="I154" s="172"/>
    </row>
    <row r="155" spans="1:9" ht="109.15" customHeight="1" thickBot="1" x14ac:dyDescent="0.25">
      <c r="A155" s="865"/>
      <c r="B155" s="923"/>
      <c r="C155" s="93" t="s">
        <v>250</v>
      </c>
      <c r="D155" s="94" t="s">
        <v>60</v>
      </c>
      <c r="E155" s="93" t="s">
        <v>315</v>
      </c>
      <c r="F155" s="95" t="s">
        <v>316</v>
      </c>
      <c r="G155" s="93" t="s">
        <v>342</v>
      </c>
      <c r="H155" s="181" t="s">
        <v>397</v>
      </c>
      <c r="I155" s="349" t="s">
        <v>398</v>
      </c>
    </row>
    <row r="156" spans="1:9" x14ac:dyDescent="0.2">
      <c r="A156" s="667" t="s">
        <v>399</v>
      </c>
      <c r="B156" s="924"/>
      <c r="C156" s="96">
        <v>0</v>
      </c>
      <c r="D156" s="97">
        <v>0</v>
      </c>
      <c r="E156" s="96">
        <v>0</v>
      </c>
      <c r="F156" s="97">
        <v>0</v>
      </c>
      <c r="G156" s="96">
        <v>0</v>
      </c>
      <c r="H156" s="96">
        <v>0</v>
      </c>
      <c r="I156" s="98">
        <v>0</v>
      </c>
    </row>
    <row r="157" spans="1:9" x14ac:dyDescent="0.2">
      <c r="A157" s="99"/>
      <c r="B157" s="100" t="s">
        <v>61</v>
      </c>
      <c r="C157" s="101"/>
      <c r="D157" s="102"/>
      <c r="E157" s="101"/>
      <c r="F157" s="102"/>
      <c r="G157" s="101"/>
      <c r="H157" s="101"/>
      <c r="I157" s="103"/>
    </row>
    <row r="158" spans="1:9" x14ac:dyDescent="0.2">
      <c r="A158" s="68" t="s">
        <v>120</v>
      </c>
      <c r="B158" s="104"/>
      <c r="C158" s="105"/>
      <c r="D158" s="106"/>
      <c r="E158" s="107"/>
      <c r="F158" s="106"/>
      <c r="G158" s="107"/>
      <c r="H158" s="107"/>
      <c r="I158" s="67"/>
    </row>
    <row r="159" spans="1:9" x14ac:dyDescent="0.2">
      <c r="A159" s="68" t="s">
        <v>121</v>
      </c>
      <c r="B159" s="104"/>
      <c r="C159" s="105"/>
      <c r="D159" s="106"/>
      <c r="E159" s="107"/>
      <c r="F159" s="106"/>
      <c r="G159" s="107"/>
      <c r="H159" s="107"/>
      <c r="I159" s="67"/>
    </row>
    <row r="160" spans="1:9" ht="13.5" thickBot="1" x14ac:dyDescent="0.25">
      <c r="A160" s="108" t="s">
        <v>62</v>
      </c>
      <c r="B160" s="109"/>
      <c r="C160" s="110"/>
      <c r="D160" s="111"/>
      <c r="E160" s="112"/>
      <c r="F160" s="111"/>
      <c r="G160" s="112"/>
      <c r="H160" s="112"/>
      <c r="I160" s="113"/>
    </row>
    <row r="161" spans="1:9" ht="13.5" thickBot="1" x14ac:dyDescent="0.25">
      <c r="A161" s="114"/>
      <c r="B161" s="115" t="s">
        <v>145</v>
      </c>
      <c r="C161" s="116"/>
      <c r="D161" s="116"/>
      <c r="E161" s="116">
        <f>SUM(E158:E160)</f>
        <v>0</v>
      </c>
      <c r="F161" s="116">
        <f>SUM(F158:F160)</f>
        <v>0</v>
      </c>
      <c r="G161" s="116">
        <f>SUM(G158:G160)</f>
        <v>0</v>
      </c>
      <c r="H161" s="116"/>
      <c r="I161" s="116"/>
    </row>
    <row r="162" spans="1:9" ht="105.6" customHeight="1" thickBot="1" x14ac:dyDescent="0.25">
      <c r="A162" s="865"/>
      <c r="B162" s="866"/>
      <c r="C162" s="93" t="s">
        <v>250</v>
      </c>
      <c r="D162" s="94" t="s">
        <v>60</v>
      </c>
      <c r="E162" s="93" t="s">
        <v>315</v>
      </c>
      <c r="F162" s="95" t="s">
        <v>316</v>
      </c>
      <c r="G162" s="93" t="s">
        <v>342</v>
      </c>
      <c r="H162" s="93" t="s">
        <v>362</v>
      </c>
      <c r="I162" s="93" t="s">
        <v>343</v>
      </c>
    </row>
    <row r="163" spans="1:9" x14ac:dyDescent="0.2">
      <c r="A163" s="667" t="s">
        <v>149</v>
      </c>
      <c r="B163" s="668"/>
      <c r="C163" s="117">
        <v>0</v>
      </c>
      <c r="D163" s="118">
        <v>0</v>
      </c>
      <c r="E163" s="117"/>
      <c r="F163" s="118"/>
      <c r="G163" s="117"/>
      <c r="H163" s="117"/>
      <c r="I163" s="119"/>
    </row>
    <row r="164" spans="1:9" x14ac:dyDescent="0.2">
      <c r="A164" s="120"/>
      <c r="B164" s="121" t="s">
        <v>61</v>
      </c>
      <c r="C164" s="101"/>
      <c r="D164" s="102"/>
      <c r="E164" s="101"/>
      <c r="F164" s="102"/>
      <c r="G164" s="101"/>
      <c r="H164" s="101"/>
      <c r="I164" s="103"/>
    </row>
    <row r="165" spans="1:9" x14ac:dyDescent="0.2">
      <c r="A165" s="68" t="s">
        <v>120</v>
      </c>
      <c r="B165" s="104"/>
      <c r="C165" s="105"/>
      <c r="D165" s="106"/>
      <c r="E165" s="107"/>
      <c r="F165" s="106"/>
      <c r="G165" s="107"/>
      <c r="H165" s="107"/>
      <c r="I165" s="67"/>
    </row>
    <row r="166" spans="1:9" x14ac:dyDescent="0.2">
      <c r="A166" s="68" t="s">
        <v>121</v>
      </c>
      <c r="B166" s="104"/>
      <c r="C166" s="105"/>
      <c r="D166" s="106"/>
      <c r="E166" s="107"/>
      <c r="F166" s="106"/>
      <c r="G166" s="107"/>
      <c r="H166" s="107"/>
      <c r="I166" s="67"/>
    </row>
    <row r="167" spans="1:9" ht="13.5" thickBot="1" x14ac:dyDescent="0.25">
      <c r="A167" s="108" t="s">
        <v>62</v>
      </c>
      <c r="B167" s="109"/>
      <c r="C167" s="110"/>
      <c r="D167" s="111"/>
      <c r="E167" s="112"/>
      <c r="F167" s="111"/>
      <c r="G167" s="112"/>
      <c r="H167" s="112"/>
      <c r="I167" s="113"/>
    </row>
    <row r="168" spans="1:9" ht="13.5" thickBot="1" x14ac:dyDescent="0.25">
      <c r="A168" s="114"/>
      <c r="B168" s="115" t="s">
        <v>145</v>
      </c>
      <c r="C168" s="116"/>
      <c r="D168" s="122"/>
      <c r="E168" s="116">
        <f>SUM(E165:E167)</f>
        <v>0</v>
      </c>
      <c r="F168" s="116">
        <f>SUM(F165:F167)</f>
        <v>0</v>
      </c>
      <c r="G168" s="116">
        <f>SUM(G165:G167)</f>
        <v>0</v>
      </c>
      <c r="H168" s="116"/>
      <c r="I168" s="123"/>
    </row>
    <row r="171" spans="1:9" x14ac:dyDescent="0.2">
      <c r="A171" s="886" t="s">
        <v>352</v>
      </c>
      <c r="B171" s="887"/>
      <c r="C171" s="887"/>
      <c r="D171" s="887"/>
      <c r="E171" s="887"/>
      <c r="F171" s="887"/>
      <c r="G171" s="887"/>
      <c r="H171" s="887"/>
      <c r="I171" s="887"/>
    </row>
    <row r="172" spans="1:9" ht="13.5" thickBot="1" x14ac:dyDescent="0.25">
      <c r="A172" s="124"/>
      <c r="B172" s="124"/>
      <c r="C172" s="124"/>
      <c r="D172" s="124"/>
      <c r="E172" s="124"/>
      <c r="F172" s="124"/>
      <c r="G172" s="124"/>
      <c r="H172" s="124"/>
      <c r="I172" s="124"/>
    </row>
    <row r="173" spans="1:9" ht="13.5" thickBot="1" x14ac:dyDescent="0.25">
      <c r="A173" s="872" t="s">
        <v>224</v>
      </c>
      <c r="B173" s="873"/>
      <c r="C173" s="873"/>
      <c r="D173" s="874"/>
      <c r="E173" s="720" t="s">
        <v>149</v>
      </c>
      <c r="F173" s="888" t="s">
        <v>225</v>
      </c>
      <c r="G173" s="889"/>
      <c r="H173" s="890"/>
      <c r="I173" s="891" t="s">
        <v>150</v>
      </c>
    </row>
    <row r="174" spans="1:9" ht="13.5" thickBot="1" x14ac:dyDescent="0.25">
      <c r="A174" s="875"/>
      <c r="B174" s="876"/>
      <c r="C174" s="876"/>
      <c r="D174" s="877"/>
      <c r="E174" s="721"/>
      <c r="F174" s="126" t="s">
        <v>50</v>
      </c>
      <c r="G174" s="127" t="s">
        <v>252</v>
      </c>
      <c r="H174" s="126" t="s">
        <v>253</v>
      </c>
      <c r="I174" s="892"/>
    </row>
    <row r="175" spans="1:9" x14ac:dyDescent="0.2">
      <c r="A175" s="128">
        <v>1</v>
      </c>
      <c r="B175" s="840" t="s">
        <v>387</v>
      </c>
      <c r="C175" s="869"/>
      <c r="D175" s="841"/>
      <c r="E175" s="129">
        <v>0</v>
      </c>
      <c r="F175" s="130">
        <v>0</v>
      </c>
      <c r="G175" s="130">
        <v>0</v>
      </c>
      <c r="H175" s="130">
        <v>0</v>
      </c>
      <c r="I175" s="131">
        <f>E175+F175-G175-H175</f>
        <v>0</v>
      </c>
    </row>
    <row r="176" spans="1:9" x14ac:dyDescent="0.2">
      <c r="A176" s="132"/>
      <c r="B176" s="694" t="s">
        <v>400</v>
      </c>
      <c r="C176" s="695"/>
      <c r="D176" s="696"/>
      <c r="E176" s="133">
        <v>0</v>
      </c>
      <c r="F176" s="134">
        <v>0</v>
      </c>
      <c r="G176" s="134">
        <v>0</v>
      </c>
      <c r="H176" s="134">
        <v>0</v>
      </c>
      <c r="I176" s="135">
        <f>E176+F176-G176-H176</f>
        <v>0</v>
      </c>
    </row>
    <row r="177" spans="1:9" x14ac:dyDescent="0.2">
      <c r="A177" s="136" t="s">
        <v>158</v>
      </c>
      <c r="B177" s="691" t="s">
        <v>388</v>
      </c>
      <c r="C177" s="692"/>
      <c r="D177" s="693"/>
      <c r="E177" s="137">
        <v>22903773.289999999</v>
      </c>
      <c r="F177" s="138">
        <v>13745503.92</v>
      </c>
      <c r="G177" s="138">
        <v>0</v>
      </c>
      <c r="H177" s="138">
        <v>11324223.5</v>
      </c>
      <c r="I177" s="139">
        <f>E177+F177-G177-H177</f>
        <v>25325053.710000001</v>
      </c>
    </row>
    <row r="178" spans="1:9" x14ac:dyDescent="0.2">
      <c r="A178" s="136"/>
      <c r="B178" s="694" t="s">
        <v>401</v>
      </c>
      <c r="C178" s="695"/>
      <c r="D178" s="696"/>
      <c r="E178" s="140">
        <v>0</v>
      </c>
      <c r="F178" s="138">
        <v>0</v>
      </c>
      <c r="G178" s="138">
        <v>0</v>
      </c>
      <c r="H178" s="138">
        <v>0</v>
      </c>
      <c r="I178" s="138">
        <f>E178+F178-G178-H178</f>
        <v>0</v>
      </c>
    </row>
    <row r="179" spans="1:9" ht="13.5" thickBot="1" x14ac:dyDescent="0.25">
      <c r="A179" s="141" t="s">
        <v>160</v>
      </c>
      <c r="B179" s="691" t="s">
        <v>230</v>
      </c>
      <c r="C179" s="692"/>
      <c r="D179" s="693"/>
      <c r="E179" s="137">
        <v>14775788.07</v>
      </c>
      <c r="F179" s="138">
        <v>15507878.75</v>
      </c>
      <c r="G179" s="138">
        <v>495399.17</v>
      </c>
      <c r="H179" s="138">
        <v>14280388.9</v>
      </c>
      <c r="I179" s="134">
        <f>E179+F179-G179-H179</f>
        <v>15507878.749999998</v>
      </c>
    </row>
    <row r="180" spans="1:9" ht="13.5" thickBot="1" x14ac:dyDescent="0.25">
      <c r="A180" s="831" t="s">
        <v>135</v>
      </c>
      <c r="B180" s="832"/>
      <c r="C180" s="832"/>
      <c r="D180" s="833"/>
      <c r="E180" s="142">
        <f>E175+E177+E179</f>
        <v>37679561.359999999</v>
      </c>
      <c r="F180" s="142">
        <f>F175+F177+F179</f>
        <v>29253382.670000002</v>
      </c>
      <c r="G180" s="142">
        <f>G175+G177+G179</f>
        <v>495399.17</v>
      </c>
      <c r="H180" s="142">
        <f>H175+H177+H179</f>
        <v>25604612.399999999</v>
      </c>
      <c r="I180" s="143">
        <f>I175+I177+I179</f>
        <v>40832932.460000001</v>
      </c>
    </row>
    <row r="181" spans="1:9" x14ac:dyDescent="0.2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">
      <c r="A182" s="308" t="s">
        <v>377</v>
      </c>
      <c r="B182" s="1"/>
      <c r="C182" s="1"/>
      <c r="D182" s="1"/>
      <c r="E182" s="1"/>
      <c r="F182" s="1"/>
      <c r="G182" s="1"/>
      <c r="H182" s="1"/>
      <c r="I182" s="1"/>
    </row>
    <row r="183" spans="1:9" x14ac:dyDescent="0.2">
      <c r="A183" s="308" t="s">
        <v>378</v>
      </c>
      <c r="B183" s="1"/>
      <c r="C183" s="1"/>
      <c r="D183" s="1"/>
      <c r="E183" s="1"/>
      <c r="F183" s="1"/>
      <c r="G183" s="1"/>
      <c r="H183" s="1"/>
      <c r="I183" s="1"/>
    </row>
    <row r="185" spans="1:9" ht="15" x14ac:dyDescent="0.2">
      <c r="A185" s="819" t="s">
        <v>314</v>
      </c>
      <c r="B185" s="819"/>
      <c r="C185" s="819"/>
      <c r="D185" s="819"/>
      <c r="E185" s="819"/>
      <c r="F185" s="819"/>
      <c r="G185" s="819"/>
    </row>
    <row r="186" spans="1:9" ht="13.5" thickBot="1" x14ac:dyDescent="0.25">
      <c r="A186" s="144"/>
      <c r="B186" s="124"/>
      <c r="C186" s="124"/>
      <c r="D186" s="124"/>
      <c r="E186" s="124"/>
      <c r="F186" s="124"/>
      <c r="G186" s="124"/>
    </row>
    <row r="187" spans="1:9" ht="13.5" thickBot="1" x14ac:dyDescent="0.25">
      <c r="A187" s="663" t="s">
        <v>130</v>
      </c>
      <c r="B187" s="664"/>
      <c r="C187" s="145" t="s">
        <v>231</v>
      </c>
      <c r="D187" s="146" t="s">
        <v>74</v>
      </c>
      <c r="E187" s="339" t="s">
        <v>392</v>
      </c>
      <c r="F187" s="340" t="s">
        <v>393</v>
      </c>
      <c r="G187" s="125" t="s">
        <v>258</v>
      </c>
    </row>
    <row r="188" spans="1:9" ht="26.25" customHeight="1" x14ac:dyDescent="0.2">
      <c r="A188" s="837" t="s">
        <v>75</v>
      </c>
      <c r="B188" s="838"/>
      <c r="C188" s="148">
        <v>0</v>
      </c>
      <c r="D188" s="148">
        <v>0</v>
      </c>
      <c r="E188" s="148">
        <v>0</v>
      </c>
      <c r="F188" s="148">
        <v>0</v>
      </c>
      <c r="G188" s="149">
        <f>C188+D188-E188-F188</f>
        <v>0</v>
      </c>
    </row>
    <row r="189" spans="1:9" ht="25.5" customHeight="1" x14ac:dyDescent="0.2">
      <c r="A189" s="834" t="s">
        <v>207</v>
      </c>
      <c r="B189" s="688"/>
      <c r="C189" s="150">
        <v>0</v>
      </c>
      <c r="D189" s="150">
        <v>0</v>
      </c>
      <c r="E189" s="150">
        <v>0</v>
      </c>
      <c r="F189" s="150">
        <v>0</v>
      </c>
      <c r="G189" s="151">
        <f t="shared" ref="G189:G196" si="10">C189+D189-E189-F189</f>
        <v>0</v>
      </c>
    </row>
    <row r="190" spans="1:9" x14ac:dyDescent="0.2">
      <c r="A190" s="834" t="s">
        <v>208</v>
      </c>
      <c r="B190" s="688"/>
      <c r="C190" s="150">
        <v>0</v>
      </c>
      <c r="D190" s="150">
        <v>0</v>
      </c>
      <c r="E190" s="150">
        <v>0</v>
      </c>
      <c r="F190" s="150">
        <v>0</v>
      </c>
      <c r="G190" s="151">
        <f t="shared" si="10"/>
        <v>0</v>
      </c>
    </row>
    <row r="191" spans="1:9" x14ac:dyDescent="0.2">
      <c r="A191" s="834" t="s">
        <v>209</v>
      </c>
      <c r="B191" s="688"/>
      <c r="C191" s="150">
        <v>0</v>
      </c>
      <c r="D191" s="150">
        <v>0</v>
      </c>
      <c r="E191" s="150">
        <v>0</v>
      </c>
      <c r="F191" s="150">
        <v>0</v>
      </c>
      <c r="G191" s="151">
        <f t="shared" si="10"/>
        <v>0</v>
      </c>
    </row>
    <row r="192" spans="1:9" ht="38.25" customHeight="1" x14ac:dyDescent="0.2">
      <c r="A192" s="834" t="s">
        <v>370</v>
      </c>
      <c r="B192" s="688"/>
      <c r="C192" s="150">
        <v>0</v>
      </c>
      <c r="D192" s="150">
        <v>0</v>
      </c>
      <c r="E192" s="150">
        <v>0</v>
      </c>
      <c r="F192" s="150">
        <v>0</v>
      </c>
      <c r="G192" s="151">
        <f t="shared" si="10"/>
        <v>0</v>
      </c>
    </row>
    <row r="193" spans="1:7" ht="32.25" customHeight="1" x14ac:dyDescent="0.2">
      <c r="A193" s="772" t="s">
        <v>210</v>
      </c>
      <c r="B193" s="688"/>
      <c r="C193" s="150">
        <v>7000000</v>
      </c>
      <c r="D193" s="150">
        <v>0</v>
      </c>
      <c r="E193" s="150">
        <v>0</v>
      </c>
      <c r="F193" s="150">
        <v>0</v>
      </c>
      <c r="G193" s="151">
        <f t="shared" si="10"/>
        <v>7000000</v>
      </c>
    </row>
    <row r="194" spans="1:7" x14ac:dyDescent="0.2">
      <c r="A194" s="772" t="s">
        <v>211</v>
      </c>
      <c r="B194" s="688"/>
      <c r="C194" s="150">
        <v>142101</v>
      </c>
      <c r="D194" s="150">
        <v>0</v>
      </c>
      <c r="E194" s="150">
        <v>0</v>
      </c>
      <c r="F194" s="150">
        <v>142101</v>
      </c>
      <c r="G194" s="151">
        <f t="shared" si="10"/>
        <v>0</v>
      </c>
    </row>
    <row r="195" spans="1:7" ht="24.75" customHeight="1" thickBot="1" x14ac:dyDescent="0.25">
      <c r="A195" s="772" t="s">
        <v>371</v>
      </c>
      <c r="B195" s="688"/>
      <c r="C195" s="150">
        <v>0</v>
      </c>
      <c r="D195" s="150">
        <v>0</v>
      </c>
      <c r="E195" s="150">
        <v>0</v>
      </c>
      <c r="F195" s="150">
        <v>0</v>
      </c>
      <c r="G195" s="151">
        <f t="shared" si="10"/>
        <v>0</v>
      </c>
    </row>
    <row r="196" spans="1:7" ht="27.75" customHeight="1" thickBot="1" x14ac:dyDescent="0.25">
      <c r="A196" s="699" t="s">
        <v>402</v>
      </c>
      <c r="B196" s="700"/>
      <c r="C196" s="152">
        <v>3544250</v>
      </c>
      <c r="D196" s="152">
        <v>2651178.7599999998</v>
      </c>
      <c r="E196" s="152">
        <v>0</v>
      </c>
      <c r="F196" s="152">
        <v>0</v>
      </c>
      <c r="G196" s="153">
        <f t="shared" si="10"/>
        <v>6195428.7599999998</v>
      </c>
    </row>
    <row r="197" spans="1:7" x14ac:dyDescent="0.2">
      <c r="A197" s="835" t="s">
        <v>372</v>
      </c>
      <c r="B197" s="836"/>
      <c r="C197" s="154">
        <f>SUM(C198:C217)</f>
        <v>386778.81</v>
      </c>
      <c r="D197" s="154">
        <f>SUM(D198:D217)</f>
        <v>32072.570000000003</v>
      </c>
      <c r="E197" s="154">
        <f>SUM(E198:E217)</f>
        <v>0</v>
      </c>
      <c r="F197" s="154">
        <f>SUM(F198:F217)</f>
        <v>0</v>
      </c>
      <c r="G197" s="155">
        <f>SUM(G198:G217)</f>
        <v>418851.38000000006</v>
      </c>
    </row>
    <row r="198" spans="1:7" x14ac:dyDescent="0.2">
      <c r="A198" s="726" t="s">
        <v>0</v>
      </c>
      <c r="B198" s="688"/>
      <c r="C198" s="368">
        <v>0</v>
      </c>
      <c r="D198" s="368">
        <v>0</v>
      </c>
      <c r="E198" s="150">
        <v>0</v>
      </c>
      <c r="F198" s="150">
        <v>0</v>
      </c>
      <c r="G198" s="156">
        <f t="shared" ref="G198:G217" si="11">C198+D198-E198-F198</f>
        <v>0</v>
      </c>
    </row>
    <row r="199" spans="1:7" x14ac:dyDescent="0.2">
      <c r="A199" s="726" t="s">
        <v>23</v>
      </c>
      <c r="B199" s="688"/>
      <c r="C199" s="368">
        <v>0</v>
      </c>
      <c r="D199" s="368">
        <v>0</v>
      </c>
      <c r="E199" s="150">
        <v>0</v>
      </c>
      <c r="F199" s="150">
        <v>0</v>
      </c>
      <c r="G199" s="156">
        <f t="shared" si="11"/>
        <v>0</v>
      </c>
    </row>
    <row r="200" spans="1:7" ht="13.5" customHeight="1" x14ac:dyDescent="0.2">
      <c r="A200" s="726" t="s">
        <v>1</v>
      </c>
      <c r="B200" s="688"/>
      <c r="C200" s="368">
        <v>326728.84000000003</v>
      </c>
      <c r="D200" s="368">
        <v>31252.83</v>
      </c>
      <c r="E200" s="150">
        <v>0</v>
      </c>
      <c r="F200" s="150">
        <v>0</v>
      </c>
      <c r="G200" s="156">
        <f t="shared" si="11"/>
        <v>357981.67000000004</v>
      </c>
    </row>
    <row r="201" spans="1:7" ht="43.5" customHeight="1" x14ac:dyDescent="0.2">
      <c r="A201" s="847" t="s">
        <v>403</v>
      </c>
      <c r="B201" s="688"/>
      <c r="C201" s="368">
        <v>0</v>
      </c>
      <c r="D201" s="368">
        <v>0</v>
      </c>
      <c r="E201" s="150">
        <v>0</v>
      </c>
      <c r="F201" s="150">
        <v>0</v>
      </c>
      <c r="G201" s="156">
        <f t="shared" si="11"/>
        <v>0</v>
      </c>
    </row>
    <row r="202" spans="1:7" x14ac:dyDescent="0.2">
      <c r="A202" s="686" t="s">
        <v>2</v>
      </c>
      <c r="B202" s="688"/>
      <c r="C202" s="368">
        <v>10049.969999999999</v>
      </c>
      <c r="D202" s="368">
        <v>819.74</v>
      </c>
      <c r="E202" s="150">
        <v>0</v>
      </c>
      <c r="F202" s="150">
        <v>0</v>
      </c>
      <c r="G202" s="156">
        <f t="shared" si="11"/>
        <v>10869.71</v>
      </c>
    </row>
    <row r="203" spans="1:7" x14ac:dyDescent="0.2">
      <c r="A203" s="686" t="s">
        <v>3</v>
      </c>
      <c r="B203" s="688"/>
      <c r="C203" s="368">
        <v>0</v>
      </c>
      <c r="D203" s="368">
        <v>0</v>
      </c>
      <c r="E203" s="150">
        <v>0</v>
      </c>
      <c r="F203" s="150">
        <v>0</v>
      </c>
      <c r="G203" s="156">
        <f t="shared" si="11"/>
        <v>0</v>
      </c>
    </row>
    <row r="204" spans="1:7" x14ac:dyDescent="0.2">
      <c r="A204" s="686" t="s">
        <v>4</v>
      </c>
      <c r="B204" s="688"/>
      <c r="C204" s="368">
        <v>0</v>
      </c>
      <c r="D204" s="368">
        <v>0</v>
      </c>
      <c r="E204" s="150">
        <v>0</v>
      </c>
      <c r="F204" s="150">
        <v>0</v>
      </c>
      <c r="G204" s="156">
        <f t="shared" si="11"/>
        <v>0</v>
      </c>
    </row>
    <row r="205" spans="1:7" ht="27" customHeight="1" x14ac:dyDescent="0.2">
      <c r="A205" s="686" t="s">
        <v>5</v>
      </c>
      <c r="B205" s="688"/>
      <c r="C205" s="368">
        <v>0</v>
      </c>
      <c r="D205" s="368">
        <v>0</v>
      </c>
      <c r="E205" s="150">
        <v>0</v>
      </c>
      <c r="F205" s="150">
        <v>0</v>
      </c>
      <c r="G205" s="156">
        <f t="shared" si="11"/>
        <v>0</v>
      </c>
    </row>
    <row r="206" spans="1:7" x14ac:dyDescent="0.2">
      <c r="A206" s="686" t="s">
        <v>6</v>
      </c>
      <c r="B206" s="688"/>
      <c r="C206" s="368">
        <v>0</v>
      </c>
      <c r="D206" s="368">
        <v>0</v>
      </c>
      <c r="E206" s="150">
        <v>0</v>
      </c>
      <c r="F206" s="150">
        <v>0</v>
      </c>
      <c r="G206" s="156">
        <f t="shared" si="11"/>
        <v>0</v>
      </c>
    </row>
    <row r="207" spans="1:7" x14ac:dyDescent="0.2">
      <c r="A207" s="686" t="s">
        <v>7</v>
      </c>
      <c r="B207" s="688"/>
      <c r="C207" s="368">
        <v>0</v>
      </c>
      <c r="D207" s="368">
        <v>0</v>
      </c>
      <c r="E207" s="150">
        <v>0</v>
      </c>
      <c r="F207" s="150">
        <v>0</v>
      </c>
      <c r="G207" s="156">
        <f t="shared" si="11"/>
        <v>0</v>
      </c>
    </row>
    <row r="208" spans="1:7" x14ac:dyDescent="0.2">
      <c r="A208" s="686" t="s">
        <v>8</v>
      </c>
      <c r="B208" s="688"/>
      <c r="C208" s="368">
        <v>0</v>
      </c>
      <c r="D208" s="368">
        <v>0</v>
      </c>
      <c r="E208" s="150">
        <v>0</v>
      </c>
      <c r="F208" s="150">
        <v>0</v>
      </c>
      <c r="G208" s="156">
        <f t="shared" si="11"/>
        <v>0</v>
      </c>
    </row>
    <row r="209" spans="1:7" x14ac:dyDescent="0.2">
      <c r="A209" s="686" t="s">
        <v>9</v>
      </c>
      <c r="B209" s="688"/>
      <c r="C209" s="368">
        <v>0</v>
      </c>
      <c r="D209" s="368">
        <v>0</v>
      </c>
      <c r="E209" s="150">
        <v>0</v>
      </c>
      <c r="F209" s="150">
        <v>0</v>
      </c>
      <c r="G209" s="156">
        <f t="shared" si="11"/>
        <v>0</v>
      </c>
    </row>
    <row r="210" spans="1:7" x14ac:dyDescent="0.2">
      <c r="A210" s="686" t="s">
        <v>10</v>
      </c>
      <c r="B210" s="688"/>
      <c r="C210" s="368">
        <v>0</v>
      </c>
      <c r="D210" s="368">
        <v>0</v>
      </c>
      <c r="E210" s="150">
        <v>0</v>
      </c>
      <c r="F210" s="150">
        <v>0</v>
      </c>
      <c r="G210" s="156">
        <f t="shared" si="11"/>
        <v>0</v>
      </c>
    </row>
    <row r="211" spans="1:7" x14ac:dyDescent="0.2">
      <c r="A211" s="697" t="s">
        <v>16</v>
      </c>
      <c r="B211" s="688"/>
      <c r="C211" s="368">
        <v>0</v>
      </c>
      <c r="D211" s="368">
        <v>0</v>
      </c>
      <c r="E211" s="150">
        <v>0</v>
      </c>
      <c r="F211" s="150">
        <v>0</v>
      </c>
      <c r="G211" s="156">
        <f>C211+D211-E211-F211</f>
        <v>0</v>
      </c>
    </row>
    <row r="212" spans="1:7" x14ac:dyDescent="0.2">
      <c r="A212" s="697" t="s">
        <v>17</v>
      </c>
      <c r="B212" s="688"/>
      <c r="C212" s="368">
        <v>50000</v>
      </c>
      <c r="D212" s="368">
        <v>0</v>
      </c>
      <c r="E212" s="150">
        <v>0</v>
      </c>
      <c r="F212" s="150">
        <v>0</v>
      </c>
      <c r="G212" s="156">
        <f>C212+D212-E212-F212</f>
        <v>50000</v>
      </c>
    </row>
    <row r="213" spans="1:7" ht="27.75" customHeight="1" x14ac:dyDescent="0.2">
      <c r="A213" s="698" t="s">
        <v>18</v>
      </c>
      <c r="B213" s="688"/>
      <c r="C213" s="368">
        <v>0</v>
      </c>
      <c r="D213" s="368">
        <v>0</v>
      </c>
      <c r="E213" s="150">
        <v>0</v>
      </c>
      <c r="F213" s="150">
        <v>0</v>
      </c>
      <c r="G213" s="156">
        <f t="shared" si="11"/>
        <v>0</v>
      </c>
    </row>
    <row r="214" spans="1:7" ht="26.25" customHeight="1" x14ac:dyDescent="0.2">
      <c r="A214" s="698" t="s">
        <v>19</v>
      </c>
      <c r="B214" s="688"/>
      <c r="C214" s="368">
        <v>0</v>
      </c>
      <c r="D214" s="368">
        <v>0</v>
      </c>
      <c r="E214" s="150">
        <v>0</v>
      </c>
      <c r="F214" s="150">
        <v>0</v>
      </c>
      <c r="G214" s="156">
        <f t="shared" si="11"/>
        <v>0</v>
      </c>
    </row>
    <row r="215" spans="1:7" x14ac:dyDescent="0.2">
      <c r="A215" s="697" t="s">
        <v>344</v>
      </c>
      <c r="B215" s="688"/>
      <c r="C215" s="368">
        <v>0</v>
      </c>
      <c r="D215" s="368">
        <v>0</v>
      </c>
      <c r="E215" s="150">
        <v>0</v>
      </c>
      <c r="F215" s="150">
        <v>0</v>
      </c>
      <c r="G215" s="156">
        <f t="shared" si="11"/>
        <v>0</v>
      </c>
    </row>
    <row r="216" spans="1:7" x14ac:dyDescent="0.2">
      <c r="A216" s="697" t="s">
        <v>20</v>
      </c>
      <c r="B216" s="688"/>
      <c r="C216" s="368">
        <v>0</v>
      </c>
      <c r="D216" s="368">
        <v>0</v>
      </c>
      <c r="E216" s="150">
        <v>0</v>
      </c>
      <c r="F216" s="150">
        <v>0</v>
      </c>
      <c r="G216" s="156">
        <f t="shared" si="11"/>
        <v>0</v>
      </c>
    </row>
    <row r="217" spans="1:7" ht="13.5" thickBot="1" x14ac:dyDescent="0.25">
      <c r="A217" s="678" t="s">
        <v>254</v>
      </c>
      <c r="B217" s="701"/>
      <c r="C217" s="369">
        <v>0</v>
      </c>
      <c r="D217" s="369">
        <v>0</v>
      </c>
      <c r="E217" s="150">
        <v>0</v>
      </c>
      <c r="F217" s="150">
        <v>0</v>
      </c>
      <c r="G217" s="158">
        <f t="shared" si="11"/>
        <v>0</v>
      </c>
    </row>
    <row r="218" spans="1:7" ht="13.5" thickBot="1" x14ac:dyDescent="0.25">
      <c r="A218" s="676" t="s">
        <v>32</v>
      </c>
      <c r="B218" s="677"/>
      <c r="C218" s="159">
        <f>SUM(C188:C197)</f>
        <v>11073129.810000001</v>
      </c>
      <c r="D218" s="159">
        <f>SUM(D188:D197)</f>
        <v>2683251.3299999996</v>
      </c>
      <c r="E218" s="159">
        <f>SUM(E188:E198)</f>
        <v>0</v>
      </c>
      <c r="F218" s="159">
        <f>SUM(F188:F197)</f>
        <v>142101</v>
      </c>
      <c r="G218" s="160">
        <f>SUM(G188:G197)</f>
        <v>13614280.140000001</v>
      </c>
    </row>
    <row r="219" spans="1:7" x14ac:dyDescent="0.2">
      <c r="A219" s="1"/>
      <c r="B219" s="1"/>
      <c r="C219" s="1"/>
      <c r="D219" s="1"/>
      <c r="E219" s="1"/>
      <c r="F219" s="1"/>
      <c r="G219" s="1"/>
    </row>
    <row r="220" spans="1:7" x14ac:dyDescent="0.2">
      <c r="A220" s="310"/>
      <c r="B220" s="310"/>
      <c r="C220" s="310"/>
      <c r="D220" s="310"/>
      <c r="E220" s="310"/>
      <c r="F220" s="310"/>
      <c r="G220" s="310"/>
    </row>
    <row r="221" spans="1:7" ht="15" x14ac:dyDescent="0.2">
      <c r="A221" s="673" t="s">
        <v>360</v>
      </c>
      <c r="B221" s="673"/>
      <c r="C221" s="673"/>
      <c r="D221" s="674"/>
      <c r="E221" s="675"/>
    </row>
    <row r="222" spans="1:7" ht="13.5" thickBot="1" x14ac:dyDescent="0.25">
      <c r="A222" s="21"/>
      <c r="B222" s="21"/>
      <c r="C222" s="21"/>
    </row>
    <row r="223" spans="1:7" ht="13.5" thickBot="1" x14ac:dyDescent="0.25">
      <c r="A223" s="682" t="s">
        <v>107</v>
      </c>
      <c r="B223" s="683"/>
      <c r="C223" s="161" t="s">
        <v>149</v>
      </c>
      <c r="D223" s="162" t="s">
        <v>150</v>
      </c>
    </row>
    <row r="224" spans="1:7" ht="13.5" thickBot="1" x14ac:dyDescent="0.25">
      <c r="A224" s="682" t="s">
        <v>303</v>
      </c>
      <c r="B224" s="683"/>
      <c r="C224" s="163">
        <f>SUM(C225:C227)</f>
        <v>0</v>
      </c>
      <c r="D224" s="163">
        <f>SUM(D225:D227)</f>
        <v>0</v>
      </c>
    </row>
    <row r="225" spans="1:4" x14ac:dyDescent="0.2">
      <c r="A225" s="684" t="s">
        <v>255</v>
      </c>
      <c r="B225" s="685"/>
      <c r="C225" s="164">
        <v>0</v>
      </c>
      <c r="D225" s="165">
        <v>0</v>
      </c>
    </row>
    <row r="226" spans="1:4" x14ac:dyDescent="0.2">
      <c r="A226" s="686" t="s">
        <v>256</v>
      </c>
      <c r="B226" s="687"/>
      <c r="C226" s="166">
        <v>0</v>
      </c>
      <c r="D226" s="167">
        <v>0</v>
      </c>
    </row>
    <row r="227" spans="1:4" ht="13.5" thickBot="1" x14ac:dyDescent="0.25">
      <c r="A227" s="678" t="s">
        <v>257</v>
      </c>
      <c r="B227" s="679"/>
      <c r="C227" s="166">
        <v>0</v>
      </c>
      <c r="D227" s="167">
        <v>0</v>
      </c>
    </row>
    <row r="228" spans="1:4" ht="26.25" customHeight="1" thickBot="1" x14ac:dyDescent="0.25">
      <c r="A228" s="682" t="s">
        <v>304</v>
      </c>
      <c r="B228" s="683"/>
      <c r="C228" s="168">
        <f>SUM(C229:C231)</f>
        <v>995.64</v>
      </c>
      <c r="D228" s="163">
        <f>SUM(D229:D231)</f>
        <v>751.40000000000009</v>
      </c>
    </row>
    <row r="229" spans="1:4" x14ac:dyDescent="0.2">
      <c r="A229" s="684" t="s">
        <v>255</v>
      </c>
      <c r="B229" s="685"/>
      <c r="C229" s="164">
        <v>0</v>
      </c>
      <c r="D229" s="165">
        <v>180.8</v>
      </c>
    </row>
    <row r="230" spans="1:4" x14ac:dyDescent="0.2">
      <c r="A230" s="686" t="s">
        <v>256</v>
      </c>
      <c r="B230" s="687"/>
      <c r="C230" s="166">
        <v>361.64</v>
      </c>
      <c r="D230" s="167">
        <v>0</v>
      </c>
    </row>
    <row r="231" spans="1:4" ht="13.5" thickBot="1" x14ac:dyDescent="0.25">
      <c r="A231" s="678" t="s">
        <v>257</v>
      </c>
      <c r="B231" s="679"/>
      <c r="C231" s="166">
        <v>634</v>
      </c>
      <c r="D231" s="167">
        <v>570.6</v>
      </c>
    </row>
    <row r="232" spans="1:4" ht="26.25" customHeight="1" thickBot="1" x14ac:dyDescent="0.25">
      <c r="A232" s="682" t="s">
        <v>305</v>
      </c>
      <c r="B232" s="683"/>
      <c r="C232" s="169">
        <f>SUM(C233:C235)</f>
        <v>183995.87</v>
      </c>
      <c r="D232" s="170">
        <f>SUM(D233:D235)</f>
        <v>160996.38</v>
      </c>
    </row>
    <row r="233" spans="1:4" x14ac:dyDescent="0.2">
      <c r="A233" s="684" t="s">
        <v>255</v>
      </c>
      <c r="B233" s="685"/>
      <c r="C233" s="164">
        <v>0</v>
      </c>
      <c r="D233" s="165">
        <v>0</v>
      </c>
    </row>
    <row r="234" spans="1:4" x14ac:dyDescent="0.2">
      <c r="A234" s="686" t="s">
        <v>256</v>
      </c>
      <c r="B234" s="687"/>
      <c r="C234" s="166">
        <v>0</v>
      </c>
      <c r="D234" s="167">
        <v>0</v>
      </c>
    </row>
    <row r="235" spans="1:4" ht="13.5" thickBot="1" x14ac:dyDescent="0.25">
      <c r="A235" s="678" t="s">
        <v>257</v>
      </c>
      <c r="B235" s="679"/>
      <c r="C235" s="166">
        <v>183995.87</v>
      </c>
      <c r="D235" s="167">
        <v>160996.38</v>
      </c>
    </row>
    <row r="236" spans="1:4" ht="13.5" thickBot="1" x14ac:dyDescent="0.25">
      <c r="A236" s="682" t="s">
        <v>21</v>
      </c>
      <c r="B236" s="683"/>
      <c r="C236" s="171">
        <f>C228+C232+C224</f>
        <v>184991.51</v>
      </c>
      <c r="D236" s="171">
        <f>D228+D232+D224</f>
        <v>161747.78</v>
      </c>
    </row>
    <row r="239" spans="1:4" ht="60.75" customHeight="1" x14ac:dyDescent="0.2">
      <c r="A239" s="673" t="s">
        <v>353</v>
      </c>
      <c r="B239" s="673"/>
      <c r="C239" s="673"/>
      <c r="D239" s="675"/>
    </row>
    <row r="240" spans="1:4" ht="13.5" thickBot="1" x14ac:dyDescent="0.25">
      <c r="A240" s="172"/>
      <c r="B240" s="172"/>
      <c r="C240" s="172"/>
    </row>
    <row r="241" spans="1:5" ht="13.5" thickBot="1" x14ac:dyDescent="0.25">
      <c r="A241" s="710" t="s">
        <v>81</v>
      </c>
      <c r="B241" s="878"/>
      <c r="C241" s="95" t="s">
        <v>231</v>
      </c>
      <c r="D241" s="173" t="s">
        <v>258</v>
      </c>
    </row>
    <row r="242" spans="1:5" ht="25.5" customHeight="1" x14ac:dyDescent="0.2">
      <c r="A242" s="845" t="s">
        <v>259</v>
      </c>
      <c r="B242" s="846"/>
      <c r="C242" s="174">
        <v>0</v>
      </c>
      <c r="D242" s="175">
        <v>0</v>
      </c>
    </row>
    <row r="243" spans="1:5" ht="26.25" customHeight="1" thickBot="1" x14ac:dyDescent="0.25">
      <c r="A243" s="860" t="s">
        <v>260</v>
      </c>
      <c r="B243" s="861"/>
      <c r="C243" s="176">
        <v>0</v>
      </c>
      <c r="D243" s="177">
        <v>0</v>
      </c>
    </row>
    <row r="244" spans="1:5" ht="13.5" thickBot="1" x14ac:dyDescent="0.25">
      <c r="A244" s="863" t="s">
        <v>32</v>
      </c>
      <c r="B244" s="864"/>
      <c r="C244" s="178">
        <f>SUM(C242:C243)</f>
        <v>0</v>
      </c>
      <c r="D244" s="179">
        <f>SUM(D242:D243)</f>
        <v>0</v>
      </c>
    </row>
    <row r="250" spans="1:5" ht="15" x14ac:dyDescent="0.2">
      <c r="A250" s="673" t="s">
        <v>313</v>
      </c>
      <c r="B250" s="673"/>
      <c r="C250" s="673"/>
      <c r="D250" s="673"/>
      <c r="E250" s="673"/>
    </row>
    <row r="251" spans="1:5" ht="13.5" thickBot="1" x14ac:dyDescent="0.25"/>
    <row r="252" spans="1:5" ht="26.25" thickBot="1" x14ac:dyDescent="0.25">
      <c r="A252" s="331" t="s">
        <v>261</v>
      </c>
      <c r="B252" s="786" t="s">
        <v>102</v>
      </c>
      <c r="C252" s="700"/>
      <c r="D252" s="786" t="s">
        <v>262</v>
      </c>
      <c r="E252" s="700"/>
    </row>
    <row r="253" spans="1:5" ht="13.5" thickBot="1" x14ac:dyDescent="0.25">
      <c r="A253" s="180"/>
      <c r="B253" s="181" t="s">
        <v>264</v>
      </c>
      <c r="C253" s="182" t="s">
        <v>265</v>
      </c>
      <c r="D253" s="183" t="s">
        <v>266</v>
      </c>
      <c r="E253" s="182" t="s">
        <v>267</v>
      </c>
    </row>
    <row r="254" spans="1:5" ht="13.5" thickBot="1" x14ac:dyDescent="0.25">
      <c r="A254" s="184" t="s">
        <v>263</v>
      </c>
      <c r="B254" s="786"/>
      <c r="C254" s="862"/>
      <c r="D254" s="862"/>
      <c r="E254" s="711"/>
    </row>
    <row r="255" spans="1:5" x14ac:dyDescent="0.2">
      <c r="A255" s="185" t="s">
        <v>268</v>
      </c>
      <c r="B255" s="186">
        <v>0</v>
      </c>
      <c r="C255" s="186">
        <v>0</v>
      </c>
      <c r="D255" s="187">
        <v>0</v>
      </c>
      <c r="E255" s="186">
        <v>0</v>
      </c>
    </row>
    <row r="256" spans="1:5" ht="25.5" x14ac:dyDescent="0.2">
      <c r="A256" s="185" t="s">
        <v>269</v>
      </c>
      <c r="B256" s="186">
        <v>0</v>
      </c>
      <c r="C256" s="186">
        <v>0</v>
      </c>
      <c r="D256" s="187">
        <v>0</v>
      </c>
      <c r="E256" s="186">
        <v>0</v>
      </c>
    </row>
    <row r="257" spans="1:5" x14ac:dyDescent="0.2">
      <c r="A257" s="185" t="s">
        <v>270</v>
      </c>
      <c r="B257" s="186">
        <v>0</v>
      </c>
      <c r="C257" s="186">
        <v>0</v>
      </c>
      <c r="D257" s="187">
        <v>0</v>
      </c>
      <c r="E257" s="186">
        <v>0</v>
      </c>
    </row>
    <row r="258" spans="1:5" x14ac:dyDescent="0.2">
      <c r="A258" s="185" t="s">
        <v>354</v>
      </c>
      <c r="B258" s="107">
        <f>SUM(B259:B260)</f>
        <v>0</v>
      </c>
      <c r="C258" s="107">
        <f>SUM(C259:C260)</f>
        <v>0</v>
      </c>
      <c r="D258" s="107">
        <f>SUM(D259:D260)</f>
        <v>0</v>
      </c>
      <c r="E258" s="107">
        <f>SUM(E259:E260)</f>
        <v>0</v>
      </c>
    </row>
    <row r="259" spans="1:5" x14ac:dyDescent="0.2">
      <c r="A259" s="157" t="s">
        <v>62</v>
      </c>
      <c r="B259" s="107"/>
      <c r="C259" s="107"/>
      <c r="D259" s="106"/>
      <c r="E259" s="107"/>
    </row>
    <row r="260" spans="1:5" ht="13.5" thickBot="1" x14ac:dyDescent="0.25">
      <c r="A260" s="188" t="s">
        <v>62</v>
      </c>
      <c r="B260" s="189"/>
      <c r="C260" s="189"/>
      <c r="E260" s="189"/>
    </row>
    <row r="261" spans="1:5" ht="13.5" thickBot="1" x14ac:dyDescent="0.25">
      <c r="A261" s="190" t="s">
        <v>32</v>
      </c>
      <c r="B261" s="116">
        <f>SUM(B255:B258)</f>
        <v>0</v>
      </c>
      <c r="C261" s="116">
        <f>SUM(C255:C258)</f>
        <v>0</v>
      </c>
      <c r="D261" s="116">
        <f>SUM(D255:D258)</f>
        <v>0</v>
      </c>
      <c r="E261" s="116">
        <f>SUM(E255:E258)</f>
        <v>0</v>
      </c>
    </row>
    <row r="262" spans="1:5" ht="13.5" thickBot="1" x14ac:dyDescent="0.25">
      <c r="A262" s="184" t="s">
        <v>271</v>
      </c>
      <c r="B262" s="786"/>
      <c r="C262" s="862"/>
      <c r="D262" s="862"/>
      <c r="E262" s="711"/>
    </row>
    <row r="263" spans="1:5" x14ac:dyDescent="0.2">
      <c r="A263" s="185" t="s">
        <v>268</v>
      </c>
      <c r="B263" s="186">
        <v>0</v>
      </c>
      <c r="C263" s="186">
        <v>0</v>
      </c>
      <c r="D263" s="187">
        <v>0</v>
      </c>
      <c r="E263" s="186">
        <v>0</v>
      </c>
    </row>
    <row r="264" spans="1:5" ht="25.5" x14ac:dyDescent="0.2">
      <c r="A264" s="185" t="s">
        <v>269</v>
      </c>
      <c r="B264" s="186">
        <v>0</v>
      </c>
      <c r="C264" s="186">
        <v>0</v>
      </c>
      <c r="D264" s="187">
        <v>0</v>
      </c>
      <c r="E264" s="186">
        <v>0</v>
      </c>
    </row>
    <row r="265" spans="1:5" x14ac:dyDescent="0.2">
      <c r="A265" s="185" t="s">
        <v>270</v>
      </c>
      <c r="B265" s="186">
        <v>0</v>
      </c>
      <c r="C265" s="186">
        <v>0</v>
      </c>
      <c r="D265" s="187">
        <v>0</v>
      </c>
      <c r="E265" s="186">
        <v>0</v>
      </c>
    </row>
    <row r="266" spans="1:5" x14ac:dyDescent="0.2">
      <c r="A266" s="185" t="s">
        <v>354</v>
      </c>
      <c r="B266" s="107">
        <f>SUM(B267:B268)</f>
        <v>0</v>
      </c>
      <c r="C266" s="107">
        <f>SUM(C267:C268)</f>
        <v>0</v>
      </c>
      <c r="D266" s="107">
        <f>SUM(D267:D268)</f>
        <v>0</v>
      </c>
      <c r="E266" s="107">
        <f>SUM(E267:E268)</f>
        <v>0</v>
      </c>
    </row>
    <row r="267" spans="1:5" x14ac:dyDescent="0.2">
      <c r="A267" s="157" t="s">
        <v>62</v>
      </c>
      <c r="B267" s="107"/>
      <c r="C267" s="107"/>
      <c r="D267" s="106"/>
      <c r="E267" s="107"/>
    </row>
    <row r="268" spans="1:5" ht="13.5" thickBot="1" x14ac:dyDescent="0.25">
      <c r="A268" s="188" t="s">
        <v>62</v>
      </c>
      <c r="B268" s="189"/>
      <c r="C268" s="189"/>
      <c r="E268" s="189"/>
    </row>
    <row r="269" spans="1:5" ht="13.5" thickBot="1" x14ac:dyDescent="0.25">
      <c r="A269" s="191" t="s">
        <v>32</v>
      </c>
      <c r="B269" s="116">
        <f>SUM(B263:B266)</f>
        <v>0</v>
      </c>
      <c r="C269" s="116">
        <f>SUM(C263:C266)</f>
        <v>0</v>
      </c>
      <c r="D269" s="116">
        <f>SUM(D263:D266)</f>
        <v>0</v>
      </c>
      <c r="E269" s="116">
        <f>SUM(E263:E266)</f>
        <v>0</v>
      </c>
    </row>
    <row r="273" spans="1:7" ht="29.25" customHeight="1" x14ac:dyDescent="0.2">
      <c r="A273" s="673" t="s">
        <v>312</v>
      </c>
      <c r="B273" s="673"/>
      <c r="C273" s="673"/>
      <c r="D273" s="673"/>
      <c r="E273" s="673"/>
    </row>
    <row r="274" spans="1:7" ht="13.5" thickBot="1" x14ac:dyDescent="0.25">
      <c r="A274" s="222"/>
    </row>
    <row r="275" spans="1:7" ht="64.5" thickBot="1" x14ac:dyDescent="0.25">
      <c r="A275" s="865" t="s">
        <v>151</v>
      </c>
      <c r="B275" s="866"/>
      <c r="C275" s="95" t="s">
        <v>231</v>
      </c>
      <c r="D275" s="173" t="s">
        <v>150</v>
      </c>
      <c r="E275" s="173" t="s">
        <v>336</v>
      </c>
      <c r="G275" s="311"/>
    </row>
    <row r="276" spans="1:7" ht="25.5" customHeight="1" x14ac:dyDescent="0.2">
      <c r="A276" s="852" t="s">
        <v>113</v>
      </c>
      <c r="B276" s="853"/>
      <c r="C276" s="192">
        <v>0</v>
      </c>
      <c r="D276" s="193">
        <v>0</v>
      </c>
      <c r="E276" s="193"/>
      <c r="G276" s="311"/>
    </row>
    <row r="277" spans="1:7" x14ac:dyDescent="0.2">
      <c r="A277" s="665" t="s">
        <v>373</v>
      </c>
      <c r="B277" s="666"/>
      <c r="C277" s="194">
        <v>0</v>
      </c>
      <c r="D277" s="167">
        <v>0</v>
      </c>
      <c r="E277" s="167"/>
      <c r="G277" s="311"/>
    </row>
    <row r="278" spans="1:7" ht="12.75" customHeight="1" x14ac:dyDescent="0.2">
      <c r="A278" s="706" t="s">
        <v>217</v>
      </c>
      <c r="B278" s="707"/>
      <c r="C278" s="194">
        <v>0</v>
      </c>
      <c r="D278" s="167">
        <v>0</v>
      </c>
      <c r="E278" s="167"/>
      <c r="G278" s="312"/>
    </row>
    <row r="279" spans="1:7" x14ac:dyDescent="0.2">
      <c r="A279" s="671" t="s">
        <v>114</v>
      </c>
      <c r="B279" s="672"/>
      <c r="C279" s="194">
        <v>0</v>
      </c>
      <c r="D279" s="167">
        <v>0</v>
      </c>
      <c r="E279" s="167"/>
      <c r="G279" s="311"/>
    </row>
    <row r="280" spans="1:7" x14ac:dyDescent="0.2">
      <c r="A280" s="665" t="s">
        <v>333</v>
      </c>
      <c r="B280" s="666"/>
      <c r="C280" s="195">
        <v>0</v>
      </c>
      <c r="D280" s="196">
        <v>0</v>
      </c>
      <c r="E280" s="196"/>
      <c r="G280" s="311"/>
    </row>
    <row r="281" spans="1:7" x14ac:dyDescent="0.2">
      <c r="A281" s="665" t="s">
        <v>334</v>
      </c>
      <c r="B281" s="666"/>
      <c r="C281" s="195">
        <v>0</v>
      </c>
      <c r="D281" s="196">
        <v>0</v>
      </c>
      <c r="E281" s="196"/>
      <c r="G281" s="311"/>
    </row>
    <row r="282" spans="1:7" x14ac:dyDescent="0.2">
      <c r="A282" s="665" t="s">
        <v>335</v>
      </c>
      <c r="B282" s="666"/>
      <c r="C282" s="197">
        <v>0</v>
      </c>
      <c r="D282" s="196">
        <v>0</v>
      </c>
      <c r="E282" s="196"/>
      <c r="G282" s="311"/>
    </row>
    <row r="283" spans="1:7" x14ac:dyDescent="0.2">
      <c r="A283" s="665" t="s">
        <v>115</v>
      </c>
      <c r="B283" s="666"/>
      <c r="C283" s="198">
        <v>0</v>
      </c>
      <c r="D283" s="167">
        <v>0</v>
      </c>
      <c r="E283" s="167"/>
    </row>
    <row r="284" spans="1:7" ht="13.5" thickBot="1" x14ac:dyDescent="0.25">
      <c r="A284" s="867" t="s">
        <v>36</v>
      </c>
      <c r="B284" s="868"/>
      <c r="C284" s="199">
        <v>0</v>
      </c>
      <c r="D284" s="200">
        <v>0</v>
      </c>
      <c r="E284" s="200"/>
    </row>
    <row r="285" spans="1:7" ht="13.5" thickBot="1" x14ac:dyDescent="0.25">
      <c r="A285" s="850" t="s">
        <v>135</v>
      </c>
      <c r="B285" s="851"/>
      <c r="C285" s="201">
        <f>C276+C277+C279+C283+C280+C281+C282+C284</f>
        <v>0</v>
      </c>
      <c r="D285" s="201">
        <f>D276+D277+D279+D283+D280+D281+D282+D284</f>
        <v>0</v>
      </c>
      <c r="E285" s="202"/>
    </row>
    <row r="286" spans="1:7" ht="15" x14ac:dyDescent="0.2">
      <c r="A286" s="819" t="s">
        <v>311</v>
      </c>
      <c r="B286" s="819"/>
      <c r="C286" s="819"/>
      <c r="D286" s="819"/>
    </row>
    <row r="287" spans="1:7" ht="13.5" thickBot="1" x14ac:dyDescent="0.25">
      <c r="A287" s="144"/>
      <c r="B287" s="124"/>
      <c r="C287" s="124"/>
      <c r="D287" s="124"/>
    </row>
    <row r="288" spans="1:7" ht="13.5" thickBot="1" x14ac:dyDescent="0.25">
      <c r="A288" s="856" t="s">
        <v>363</v>
      </c>
      <c r="B288" s="857"/>
      <c r="C288" s="145" t="s">
        <v>231</v>
      </c>
      <c r="D288" s="125" t="s">
        <v>258</v>
      </c>
    </row>
    <row r="289" spans="1:5" ht="32.25" customHeight="1" thickBot="1" x14ac:dyDescent="0.25">
      <c r="A289" s="699" t="s">
        <v>212</v>
      </c>
      <c r="B289" s="700"/>
      <c r="C289" s="204">
        <v>0</v>
      </c>
      <c r="D289" s="205">
        <v>0</v>
      </c>
      <c r="E289" s="409"/>
    </row>
    <row r="290" spans="1:5" ht="13.5" thickBot="1" x14ac:dyDescent="0.25">
      <c r="A290" s="699" t="s">
        <v>213</v>
      </c>
      <c r="B290" s="700"/>
      <c r="C290" s="204">
        <v>0</v>
      </c>
      <c r="D290" s="205">
        <v>0</v>
      </c>
    </row>
    <row r="291" spans="1:5" ht="13.5" thickBot="1" x14ac:dyDescent="0.25">
      <c r="A291" s="699" t="s">
        <v>214</v>
      </c>
      <c r="B291" s="700"/>
      <c r="C291" s="204">
        <v>0</v>
      </c>
      <c r="D291" s="205"/>
    </row>
    <row r="292" spans="1:5" ht="25.5" customHeight="1" thickBot="1" x14ac:dyDescent="0.25">
      <c r="A292" s="699" t="s">
        <v>374</v>
      </c>
      <c r="B292" s="700"/>
      <c r="C292" s="204">
        <v>0</v>
      </c>
      <c r="D292" s="205">
        <v>0</v>
      </c>
    </row>
    <row r="293" spans="1:5" ht="27" customHeight="1" thickBot="1" x14ac:dyDescent="0.25">
      <c r="A293" s="699" t="s">
        <v>215</v>
      </c>
      <c r="B293" s="700"/>
      <c r="C293" s="204">
        <v>0</v>
      </c>
      <c r="D293" s="205">
        <v>0</v>
      </c>
    </row>
    <row r="294" spans="1:5" ht="13.5" thickBot="1" x14ac:dyDescent="0.25">
      <c r="A294" s="858" t="s">
        <v>216</v>
      </c>
      <c r="B294" s="700"/>
      <c r="C294" s="204">
        <v>0</v>
      </c>
      <c r="D294" s="205">
        <v>0</v>
      </c>
    </row>
    <row r="295" spans="1:5" ht="29.25" customHeight="1" thickBot="1" x14ac:dyDescent="0.25">
      <c r="A295" s="858" t="s">
        <v>375</v>
      </c>
      <c r="B295" s="700"/>
      <c r="C295" s="204">
        <v>0</v>
      </c>
      <c r="D295" s="205">
        <v>0</v>
      </c>
    </row>
    <row r="296" spans="1:5" ht="25.5" customHeight="1" thickBot="1" x14ac:dyDescent="0.25">
      <c r="A296" s="699" t="s">
        <v>402</v>
      </c>
      <c r="B296" s="700"/>
      <c r="C296" s="204">
        <v>0</v>
      </c>
      <c r="D296" s="205">
        <v>0</v>
      </c>
    </row>
    <row r="297" spans="1:5" ht="13.5" thickBot="1" x14ac:dyDescent="0.25">
      <c r="A297" s="858" t="s">
        <v>376</v>
      </c>
      <c r="B297" s="700"/>
      <c r="C297" s="206">
        <f>SUM(C298:C317)</f>
        <v>81036.05</v>
      </c>
      <c r="D297" s="207">
        <f>SUM(D298:D317)</f>
        <v>32907</v>
      </c>
    </row>
    <row r="298" spans="1:5" ht="13.5" customHeight="1" x14ac:dyDescent="0.2">
      <c r="A298" s="859" t="s">
        <v>0</v>
      </c>
      <c r="B298" s="838"/>
      <c r="C298" s="370">
        <v>0</v>
      </c>
      <c r="D298" s="371">
        <v>0</v>
      </c>
    </row>
    <row r="299" spans="1:5" x14ac:dyDescent="0.2">
      <c r="A299" s="726" t="s">
        <v>23</v>
      </c>
      <c r="B299" s="688"/>
      <c r="C299" s="372">
        <v>0</v>
      </c>
      <c r="D299" s="371">
        <v>0</v>
      </c>
    </row>
    <row r="300" spans="1:5" x14ac:dyDescent="0.2">
      <c r="A300" s="686" t="s">
        <v>1</v>
      </c>
      <c r="B300" s="688"/>
      <c r="C300" s="372">
        <v>35714.050000000003</v>
      </c>
      <c r="D300" s="371">
        <v>0</v>
      </c>
    </row>
    <row r="301" spans="1:5" ht="39.75" customHeight="1" x14ac:dyDescent="0.2">
      <c r="A301" s="847" t="s">
        <v>403</v>
      </c>
      <c r="B301" s="688"/>
      <c r="C301" s="372">
        <v>0</v>
      </c>
      <c r="D301" s="371">
        <v>0</v>
      </c>
    </row>
    <row r="302" spans="1:5" x14ac:dyDescent="0.2">
      <c r="A302" s="686" t="s">
        <v>2</v>
      </c>
      <c r="B302" s="688"/>
      <c r="C302" s="372">
        <v>0</v>
      </c>
      <c r="D302" s="371">
        <v>0</v>
      </c>
    </row>
    <row r="303" spans="1:5" x14ac:dyDescent="0.2">
      <c r="A303" s="686" t="s">
        <v>3</v>
      </c>
      <c r="B303" s="688"/>
      <c r="C303" s="372">
        <v>0</v>
      </c>
      <c r="D303" s="371">
        <v>0</v>
      </c>
    </row>
    <row r="304" spans="1:5" x14ac:dyDescent="0.2">
      <c r="A304" s="686" t="s">
        <v>4</v>
      </c>
      <c r="B304" s="688"/>
      <c r="C304" s="372">
        <v>0</v>
      </c>
      <c r="D304" s="371">
        <v>0</v>
      </c>
    </row>
    <row r="305" spans="1:4" ht="26.25" customHeight="1" x14ac:dyDescent="0.2">
      <c r="A305" s="686" t="s">
        <v>5</v>
      </c>
      <c r="B305" s="688"/>
      <c r="C305" s="372">
        <v>0</v>
      </c>
      <c r="D305" s="371">
        <v>0</v>
      </c>
    </row>
    <row r="306" spans="1:4" x14ac:dyDescent="0.2">
      <c r="A306" s="686" t="s">
        <v>6</v>
      </c>
      <c r="B306" s="688"/>
      <c r="C306" s="372">
        <v>0</v>
      </c>
      <c r="D306" s="371">
        <v>0</v>
      </c>
    </row>
    <row r="307" spans="1:4" x14ac:dyDescent="0.2">
      <c r="A307" s="686" t="s">
        <v>7</v>
      </c>
      <c r="B307" s="688"/>
      <c r="C307" s="372">
        <v>0</v>
      </c>
      <c r="D307" s="371">
        <v>0</v>
      </c>
    </row>
    <row r="308" spans="1:4" x14ac:dyDescent="0.2">
      <c r="A308" s="686" t="s">
        <v>8</v>
      </c>
      <c r="B308" s="688"/>
      <c r="C308" s="372">
        <v>0</v>
      </c>
      <c r="D308" s="371">
        <v>0</v>
      </c>
    </row>
    <row r="309" spans="1:4" x14ac:dyDescent="0.2">
      <c r="A309" s="686" t="s">
        <v>9</v>
      </c>
      <c r="B309" s="688"/>
      <c r="C309" s="372">
        <v>0</v>
      </c>
      <c r="D309" s="371">
        <v>0</v>
      </c>
    </row>
    <row r="310" spans="1:4" x14ac:dyDescent="0.2">
      <c r="A310" s="686" t="s">
        <v>10</v>
      </c>
      <c r="B310" s="688"/>
      <c r="C310" s="372">
        <v>0</v>
      </c>
      <c r="D310" s="371">
        <v>0</v>
      </c>
    </row>
    <row r="311" spans="1:4" x14ac:dyDescent="0.2">
      <c r="A311" s="697" t="s">
        <v>16</v>
      </c>
      <c r="B311" s="688"/>
      <c r="C311" s="372">
        <v>0</v>
      </c>
      <c r="D311" s="371">
        <v>0</v>
      </c>
    </row>
    <row r="312" spans="1:4" x14ac:dyDescent="0.2">
      <c r="A312" s="697" t="s">
        <v>17</v>
      </c>
      <c r="B312" s="688"/>
      <c r="C312" s="372">
        <v>0</v>
      </c>
      <c r="D312" s="371">
        <v>0</v>
      </c>
    </row>
    <row r="313" spans="1:4" ht="27" customHeight="1" x14ac:dyDescent="0.2">
      <c r="A313" s="698" t="s">
        <v>18</v>
      </c>
      <c r="B313" s="688"/>
      <c r="C313" s="372">
        <v>0</v>
      </c>
      <c r="D313" s="371">
        <v>0</v>
      </c>
    </row>
    <row r="314" spans="1:4" ht="27" customHeight="1" x14ac:dyDescent="0.2">
      <c r="A314" s="698" t="s">
        <v>19</v>
      </c>
      <c r="B314" s="688"/>
      <c r="C314" s="372">
        <v>0</v>
      </c>
      <c r="D314" s="371">
        <v>0</v>
      </c>
    </row>
    <row r="315" spans="1:4" x14ac:dyDescent="0.2">
      <c r="A315" s="697" t="s">
        <v>344</v>
      </c>
      <c r="B315" s="688"/>
      <c r="C315" s="372">
        <v>0</v>
      </c>
      <c r="D315" s="371">
        <v>0</v>
      </c>
    </row>
    <row r="316" spans="1:4" x14ac:dyDescent="0.2">
      <c r="A316" s="697" t="s">
        <v>20</v>
      </c>
      <c r="B316" s="688"/>
      <c r="C316" s="372">
        <v>0</v>
      </c>
      <c r="D316" s="371">
        <v>0</v>
      </c>
    </row>
    <row r="317" spans="1:4" ht="13.5" thickBot="1" x14ac:dyDescent="0.25">
      <c r="A317" s="678" t="s">
        <v>254</v>
      </c>
      <c r="B317" s="701"/>
      <c r="C317" s="369">
        <v>45322</v>
      </c>
      <c r="D317" s="373">
        <v>32907</v>
      </c>
    </row>
    <row r="318" spans="1:4" ht="13.5" thickBot="1" x14ac:dyDescent="0.25">
      <c r="A318" s="682" t="s">
        <v>32</v>
      </c>
      <c r="B318" s="700"/>
      <c r="C318" s="170">
        <f>SUM(C289:C297)</f>
        <v>81036.05</v>
      </c>
      <c r="D318" s="170">
        <f>SUM(D289:D297)</f>
        <v>32907</v>
      </c>
    </row>
    <row r="319" spans="1:4" x14ac:dyDescent="0.2">
      <c r="A319" s="1"/>
      <c r="B319" s="1"/>
      <c r="C319" s="1"/>
      <c r="D319" s="1"/>
    </row>
    <row r="320" spans="1:4" x14ac:dyDescent="0.2">
      <c r="A320" s="1"/>
      <c r="B320" s="1"/>
      <c r="C320" s="1"/>
      <c r="D320" s="1"/>
    </row>
    <row r="321" spans="1:8" x14ac:dyDescent="0.2">
      <c r="A321" s="854"/>
      <c r="B321" s="855"/>
      <c r="C321" s="855"/>
      <c r="D321" s="1"/>
    </row>
    <row r="324" spans="1:8" ht="15" x14ac:dyDescent="0.2">
      <c r="A324" s="946" t="s">
        <v>310</v>
      </c>
      <c r="B324" s="946"/>
      <c r="C324" s="946"/>
    </row>
    <row r="325" spans="1:8" ht="13.5" thickBot="1" x14ac:dyDescent="0.25">
      <c r="A325" s="277"/>
      <c r="B325" s="124"/>
      <c r="C325" s="124"/>
    </row>
    <row r="326" spans="1:8" ht="13.5" thickBot="1" x14ac:dyDescent="0.25">
      <c r="A326" s="682" t="s">
        <v>64</v>
      </c>
      <c r="B326" s="842"/>
      <c r="C326" s="208" t="s">
        <v>149</v>
      </c>
      <c r="D326" s="125" t="s">
        <v>150</v>
      </c>
      <c r="G326" s="839"/>
      <c r="H326" s="839"/>
    </row>
    <row r="327" spans="1:8" ht="13.5" thickBot="1" x14ac:dyDescent="0.25">
      <c r="A327" s="718" t="s">
        <v>65</v>
      </c>
      <c r="B327" s="719"/>
      <c r="C327" s="201">
        <f>SUM(C328:C337)</f>
        <v>184629.87</v>
      </c>
      <c r="D327" s="209">
        <f>SUM(D328:D337)</f>
        <v>161566.98000000001</v>
      </c>
      <c r="G327" s="839"/>
      <c r="H327" s="839"/>
    </row>
    <row r="328" spans="1:8" ht="55.5" customHeight="1" x14ac:dyDescent="0.2">
      <c r="A328" s="840" t="s">
        <v>345</v>
      </c>
      <c r="B328" s="841"/>
      <c r="C328" s="210">
        <v>0</v>
      </c>
      <c r="D328" s="211">
        <v>0</v>
      </c>
      <c r="G328" s="839"/>
      <c r="H328" s="839"/>
    </row>
    <row r="329" spans="1:8" x14ac:dyDescent="0.2">
      <c r="A329" s="843" t="s">
        <v>152</v>
      </c>
      <c r="B329" s="844"/>
      <c r="C329" s="210">
        <v>0</v>
      </c>
      <c r="D329" s="211">
        <v>0</v>
      </c>
    </row>
    <row r="330" spans="1:8" x14ac:dyDescent="0.2">
      <c r="A330" s="702" t="s">
        <v>66</v>
      </c>
      <c r="B330" s="703"/>
      <c r="C330" s="210">
        <v>0</v>
      </c>
      <c r="D330" s="211">
        <v>0</v>
      </c>
    </row>
    <row r="331" spans="1:8" ht="28.5" customHeight="1" x14ac:dyDescent="0.2">
      <c r="A331" s="726" t="s">
        <v>382</v>
      </c>
      <c r="B331" s="727"/>
      <c r="C331" s="210">
        <v>0</v>
      </c>
      <c r="D331" s="211">
        <v>0</v>
      </c>
    </row>
    <row r="332" spans="1:8" ht="32.25" customHeight="1" x14ac:dyDescent="0.2">
      <c r="A332" s="726" t="s">
        <v>153</v>
      </c>
      <c r="B332" s="727"/>
      <c r="C332" s="210">
        <v>0</v>
      </c>
      <c r="D332" s="211">
        <v>0</v>
      </c>
    </row>
    <row r="333" spans="1:8" x14ac:dyDescent="0.2">
      <c r="A333" s="702" t="s">
        <v>154</v>
      </c>
      <c r="B333" s="703"/>
      <c r="C333" s="210">
        <v>0</v>
      </c>
      <c r="D333" s="211">
        <v>0</v>
      </c>
    </row>
    <row r="334" spans="1:8" x14ac:dyDescent="0.2">
      <c r="A334" s="702" t="s">
        <v>155</v>
      </c>
      <c r="B334" s="703"/>
      <c r="C334" s="210">
        <v>0</v>
      </c>
      <c r="D334" s="211">
        <v>0</v>
      </c>
    </row>
    <row r="335" spans="1:8" x14ac:dyDescent="0.2">
      <c r="A335" s="702" t="s">
        <v>67</v>
      </c>
      <c r="B335" s="703"/>
      <c r="C335" s="210">
        <v>0</v>
      </c>
      <c r="D335" s="211">
        <v>0</v>
      </c>
    </row>
    <row r="336" spans="1:8" x14ac:dyDescent="0.2">
      <c r="A336" s="702" t="s">
        <v>156</v>
      </c>
      <c r="B336" s="703"/>
      <c r="C336" s="210">
        <v>0</v>
      </c>
      <c r="D336" s="211">
        <v>0</v>
      </c>
    </row>
    <row r="337" spans="1:5" ht="13.5" thickBot="1" x14ac:dyDescent="0.25">
      <c r="A337" s="848" t="s">
        <v>36</v>
      </c>
      <c r="B337" s="849"/>
      <c r="C337" s="195">
        <v>184629.87</v>
      </c>
      <c r="D337" s="215">
        <v>161566.98000000001</v>
      </c>
    </row>
    <row r="338" spans="1:5" ht="13.5" thickBot="1" x14ac:dyDescent="0.25">
      <c r="A338" s="718" t="s">
        <v>68</v>
      </c>
      <c r="B338" s="719"/>
      <c r="C338" s="201">
        <f>SUM(C339:C348)</f>
        <v>37852.94</v>
      </c>
      <c r="D338" s="202">
        <f>SUM(D339:D348)</f>
        <v>36122.629999999997</v>
      </c>
    </row>
    <row r="339" spans="1:5" ht="59.25" customHeight="1" x14ac:dyDescent="0.2">
      <c r="A339" s="840" t="s">
        <v>345</v>
      </c>
      <c r="B339" s="841"/>
      <c r="C339" s="212">
        <v>0</v>
      </c>
      <c r="D339" s="213">
        <v>0</v>
      </c>
    </row>
    <row r="340" spans="1:5" x14ac:dyDescent="0.2">
      <c r="A340" s="843" t="s">
        <v>152</v>
      </c>
      <c r="B340" s="844"/>
      <c r="C340" s="212">
        <v>0</v>
      </c>
      <c r="D340" s="213">
        <v>0</v>
      </c>
    </row>
    <row r="341" spans="1:5" x14ac:dyDescent="0.2">
      <c r="A341" s="702" t="s">
        <v>66</v>
      </c>
      <c r="B341" s="703"/>
      <c r="C341" s="194">
        <v>0</v>
      </c>
      <c r="D341" s="214">
        <v>0</v>
      </c>
    </row>
    <row r="342" spans="1:5" ht="27.75" customHeight="1" x14ac:dyDescent="0.2">
      <c r="A342" s="726" t="s">
        <v>382</v>
      </c>
      <c r="B342" s="727"/>
      <c r="C342" s="194">
        <v>0</v>
      </c>
      <c r="D342" s="214">
        <v>0</v>
      </c>
      <c r="E342" s="332"/>
    </row>
    <row r="343" spans="1:5" ht="24.75" customHeight="1" x14ac:dyDescent="0.2">
      <c r="A343" s="726" t="s">
        <v>153</v>
      </c>
      <c r="B343" s="727"/>
      <c r="C343" s="194">
        <v>0</v>
      </c>
      <c r="D343" s="214">
        <v>0</v>
      </c>
    </row>
    <row r="344" spans="1:5" x14ac:dyDescent="0.2">
      <c r="A344" s="726" t="s">
        <v>154</v>
      </c>
      <c r="B344" s="727"/>
      <c r="C344" s="194">
        <v>0</v>
      </c>
      <c r="D344" s="214">
        <v>0</v>
      </c>
    </row>
    <row r="345" spans="1:5" x14ac:dyDescent="0.2">
      <c r="A345" s="702" t="s">
        <v>155</v>
      </c>
      <c r="B345" s="703"/>
      <c r="C345" s="194">
        <v>0</v>
      </c>
      <c r="D345" s="214">
        <v>0</v>
      </c>
    </row>
    <row r="346" spans="1:5" x14ac:dyDescent="0.2">
      <c r="A346" s="702" t="s">
        <v>157</v>
      </c>
      <c r="B346" s="703"/>
      <c r="C346" s="194">
        <v>14790.05</v>
      </c>
      <c r="D346" s="214">
        <v>23062.89</v>
      </c>
    </row>
    <row r="347" spans="1:5" x14ac:dyDescent="0.2">
      <c r="A347" s="702" t="s">
        <v>156</v>
      </c>
      <c r="B347" s="703"/>
      <c r="C347" s="194">
        <v>0</v>
      </c>
      <c r="D347" s="214">
        <v>0</v>
      </c>
    </row>
    <row r="348" spans="1:5" ht="13.5" thickBot="1" x14ac:dyDescent="0.25">
      <c r="A348" s="823" t="s">
        <v>404</v>
      </c>
      <c r="B348" s="824"/>
      <c r="C348" s="216">
        <v>23062.89</v>
      </c>
      <c r="D348" s="217">
        <v>13059.74</v>
      </c>
    </row>
    <row r="349" spans="1:5" ht="13.5" thickBot="1" x14ac:dyDescent="0.25">
      <c r="A349" s="827" t="s">
        <v>104</v>
      </c>
      <c r="B349" s="828"/>
      <c r="C349" s="218">
        <f>C327+C338</f>
        <v>222482.81</v>
      </c>
      <c r="D349" s="143">
        <f>D327+D338</f>
        <v>197689.61000000002</v>
      </c>
    </row>
    <row r="354" spans="1:5" ht="15" x14ac:dyDescent="0.25">
      <c r="A354" s="819" t="s">
        <v>309</v>
      </c>
      <c r="B354" s="819"/>
      <c r="C354" s="819"/>
      <c r="D354" s="820"/>
      <c r="E354" s="820"/>
    </row>
    <row r="355" spans="1:5" ht="13.5" thickBot="1" x14ac:dyDescent="0.25">
      <c r="A355" s="124"/>
      <c r="B355" s="124"/>
      <c r="C355" s="124"/>
      <c r="D355" s="1"/>
    </row>
    <row r="356" spans="1:5" ht="13.5" thickBot="1" x14ac:dyDescent="0.25">
      <c r="A356" s="825" t="s">
        <v>162</v>
      </c>
      <c r="B356" s="826"/>
      <c r="C356" s="219" t="s">
        <v>149</v>
      </c>
      <c r="D356" s="162" t="s">
        <v>258</v>
      </c>
    </row>
    <row r="357" spans="1:5" x14ac:dyDescent="0.2">
      <c r="A357" s="821" t="s">
        <v>11</v>
      </c>
      <c r="B357" s="822"/>
      <c r="C357" s="134">
        <f>SUM(C358:C364)</f>
        <v>6407905.2199999997</v>
      </c>
      <c r="D357" s="134">
        <f>SUM(D358:D364)</f>
        <v>6116484.0599999996</v>
      </c>
    </row>
    <row r="358" spans="1:5" x14ac:dyDescent="0.2">
      <c r="A358" s="722" t="s">
        <v>163</v>
      </c>
      <c r="B358" s="723"/>
      <c r="C358" s="269">
        <v>6407905.2199999997</v>
      </c>
      <c r="D358" s="270">
        <v>6116484.0599999996</v>
      </c>
    </row>
    <row r="359" spans="1:5" x14ac:dyDescent="0.2">
      <c r="A359" s="722" t="s">
        <v>164</v>
      </c>
      <c r="B359" s="723"/>
      <c r="C359" s="269">
        <v>0</v>
      </c>
      <c r="D359" s="270">
        <v>0</v>
      </c>
    </row>
    <row r="360" spans="1:5" ht="27.75" customHeight="1" x14ac:dyDescent="0.2">
      <c r="A360" s="686" t="s">
        <v>165</v>
      </c>
      <c r="B360" s="687"/>
      <c r="C360" s="269">
        <v>0</v>
      </c>
      <c r="D360" s="270">
        <v>0</v>
      </c>
    </row>
    <row r="361" spans="1:5" x14ac:dyDescent="0.2">
      <c r="A361" s="686" t="s">
        <v>166</v>
      </c>
      <c r="B361" s="687"/>
      <c r="C361" s="269">
        <v>0</v>
      </c>
      <c r="D361" s="270">
        <v>0</v>
      </c>
    </row>
    <row r="362" spans="1:5" x14ac:dyDescent="0.2">
      <c r="A362" s="686" t="s">
        <v>274</v>
      </c>
      <c r="B362" s="687"/>
      <c r="C362" s="269">
        <v>0</v>
      </c>
      <c r="D362" s="270"/>
    </row>
    <row r="363" spans="1:5" x14ac:dyDescent="0.2">
      <c r="A363" s="686" t="s">
        <v>12</v>
      </c>
      <c r="B363" s="687"/>
      <c r="C363" s="269">
        <v>0</v>
      </c>
      <c r="D363" s="270">
        <v>0</v>
      </c>
    </row>
    <row r="364" spans="1:5" x14ac:dyDescent="0.2">
      <c r="A364" s="686" t="s">
        <v>254</v>
      </c>
      <c r="B364" s="687"/>
      <c r="C364" s="269">
        <v>0</v>
      </c>
      <c r="D364" s="270">
        <v>0</v>
      </c>
    </row>
    <row r="365" spans="1:5" x14ac:dyDescent="0.2">
      <c r="A365" s="817" t="s">
        <v>167</v>
      </c>
      <c r="B365" s="818"/>
      <c r="C365" s="134">
        <f>C366+C367+C369</f>
        <v>0</v>
      </c>
      <c r="D365" s="220">
        <f>D366+D367+D369</f>
        <v>0</v>
      </c>
    </row>
    <row r="366" spans="1:5" x14ac:dyDescent="0.2">
      <c r="A366" s="702" t="s">
        <v>76</v>
      </c>
      <c r="B366" s="703"/>
      <c r="C366" s="214">
        <v>0</v>
      </c>
      <c r="D366" s="374">
        <v>0</v>
      </c>
    </row>
    <row r="367" spans="1:5" x14ac:dyDescent="0.2">
      <c r="A367" s="702" t="s">
        <v>168</v>
      </c>
      <c r="B367" s="703"/>
      <c r="C367" s="214">
        <v>0</v>
      </c>
      <c r="D367" s="374">
        <v>0</v>
      </c>
    </row>
    <row r="368" spans="1:5" x14ac:dyDescent="0.2">
      <c r="A368" s="714" t="s">
        <v>169</v>
      </c>
      <c r="B368" s="715"/>
      <c r="C368" s="214">
        <v>0</v>
      </c>
      <c r="D368" s="374">
        <v>0</v>
      </c>
    </row>
    <row r="369" spans="1:5" ht="13.5" thickBot="1" x14ac:dyDescent="0.25">
      <c r="A369" s="950" t="s">
        <v>254</v>
      </c>
      <c r="B369" s="951"/>
      <c r="C369" s="214">
        <v>0</v>
      </c>
      <c r="D369" s="374"/>
    </row>
    <row r="370" spans="1:5" ht="13.5" thickBot="1" x14ac:dyDescent="0.25">
      <c r="A370" s="827" t="s">
        <v>104</v>
      </c>
      <c r="B370" s="828"/>
      <c r="C370" s="221">
        <f>C357+C365</f>
        <v>6407905.2199999997</v>
      </c>
      <c r="D370" s="221">
        <f>D357+D365</f>
        <v>6116484.0599999996</v>
      </c>
    </row>
    <row r="373" spans="1:5" ht="26.25" customHeight="1" x14ac:dyDescent="0.2">
      <c r="A373" s="673" t="s">
        <v>337</v>
      </c>
      <c r="B373" s="713"/>
      <c r="C373" s="713"/>
      <c r="D373" s="713"/>
    </row>
    <row r="374" spans="1:5" ht="13.5" thickBot="1" x14ac:dyDescent="0.25">
      <c r="B374" s="222"/>
    </row>
    <row r="375" spans="1:5" ht="13.5" thickBot="1" x14ac:dyDescent="0.25">
      <c r="A375" s="952"/>
      <c r="B375" s="953"/>
      <c r="C375" s="223" t="s">
        <v>231</v>
      </c>
      <c r="D375" s="173" t="s">
        <v>150</v>
      </c>
    </row>
    <row r="376" spans="1:5" ht="13.5" thickBot="1" x14ac:dyDescent="0.25">
      <c r="A376" s="706" t="s">
        <v>223</v>
      </c>
      <c r="B376" s="707"/>
      <c r="C376" s="194">
        <v>12594602.859999999</v>
      </c>
      <c r="D376" s="167">
        <v>14694109.16</v>
      </c>
    </row>
    <row r="377" spans="1:5" ht="13.5" thickBot="1" x14ac:dyDescent="0.25">
      <c r="A377" s="718" t="s">
        <v>135</v>
      </c>
      <c r="B377" s="719"/>
      <c r="C377" s="202">
        <f>SUM(C376:C376)</f>
        <v>12594602.859999999</v>
      </c>
      <c r="D377" s="202">
        <f>SUM(D376:D376)</f>
        <v>14694109.16</v>
      </c>
    </row>
    <row r="380" spans="1:5" ht="14.45" customHeight="1" x14ac:dyDescent="0.2">
      <c r="A380" s="673" t="s">
        <v>308</v>
      </c>
      <c r="B380" s="673"/>
      <c r="C380" s="673"/>
      <c r="D380" s="673"/>
      <c r="E380" s="673"/>
    </row>
    <row r="381" spans="1:5" ht="13.5" thickBot="1" x14ac:dyDescent="0.25">
      <c r="E381" s="1"/>
    </row>
    <row r="382" spans="1:5" ht="26.25" thickBot="1" x14ac:dyDescent="0.25">
      <c r="A382" s="710" t="s">
        <v>107</v>
      </c>
      <c r="B382" s="711"/>
      <c r="C382" s="93" t="s">
        <v>272</v>
      </c>
      <c r="D382" s="93" t="s">
        <v>273</v>
      </c>
      <c r="E382" s="1"/>
    </row>
    <row r="383" spans="1:5" ht="13.5" thickBot="1" x14ac:dyDescent="0.25">
      <c r="A383" s="716" t="s">
        <v>361</v>
      </c>
      <c r="B383" s="717"/>
      <c r="C383" s="224">
        <v>322894.98</v>
      </c>
      <c r="D383" s="225">
        <v>585298.97</v>
      </c>
      <c r="E383" s="1"/>
    </row>
    <row r="384" spans="1:5" x14ac:dyDescent="0.2">
      <c r="A384" s="1"/>
      <c r="B384" s="1"/>
      <c r="C384" s="1"/>
      <c r="D384" s="1"/>
      <c r="E384" s="1"/>
    </row>
    <row r="385" spans="1:9" ht="29.25" customHeight="1" x14ac:dyDescent="0.2">
      <c r="A385" s="708" t="s">
        <v>359</v>
      </c>
      <c r="B385" s="708"/>
      <c r="C385" s="708"/>
      <c r="D385" s="709"/>
      <c r="E385" s="709"/>
    </row>
    <row r="390" spans="1:9" ht="15" x14ac:dyDescent="0.2">
      <c r="A390" s="712" t="s">
        <v>338</v>
      </c>
      <c r="B390" s="712"/>
      <c r="C390" s="712"/>
      <c r="D390" s="712"/>
      <c r="E390" s="712"/>
      <c r="F390" s="712"/>
      <c r="G390" s="712"/>
      <c r="H390" s="712"/>
      <c r="I390" s="712"/>
    </row>
    <row r="392" spans="1:9" ht="15" x14ac:dyDescent="0.2">
      <c r="A392" s="712" t="s">
        <v>307</v>
      </c>
      <c r="B392" s="712"/>
      <c r="C392" s="712"/>
      <c r="D392" s="712"/>
      <c r="E392" s="712"/>
      <c r="F392" s="712"/>
      <c r="G392" s="712"/>
      <c r="H392" s="712"/>
      <c r="I392" s="712"/>
    </row>
    <row r="393" spans="1:9" ht="13.5" thickBot="1" x14ac:dyDescent="0.25">
      <c r="A393" s="313"/>
      <c r="B393" s="313"/>
      <c r="C393" s="313"/>
      <c r="D393" s="313"/>
      <c r="E393" s="313"/>
      <c r="F393" s="313"/>
      <c r="G393" s="313"/>
      <c r="H393" s="313"/>
      <c r="I393" s="226"/>
    </row>
    <row r="394" spans="1:9" ht="26.25" thickBot="1" x14ac:dyDescent="0.25">
      <c r="A394" s="720" t="s">
        <v>101</v>
      </c>
      <c r="B394" s="663" t="s">
        <v>48</v>
      </c>
      <c r="C394" s="704"/>
      <c r="D394" s="705"/>
      <c r="E394" s="147" t="s">
        <v>128</v>
      </c>
      <c r="F394" s="663" t="s">
        <v>49</v>
      </c>
      <c r="G394" s="704"/>
      <c r="H394" s="705"/>
      <c r="I394" s="335" t="s">
        <v>145</v>
      </c>
    </row>
    <row r="395" spans="1:9" ht="64.5" thickBot="1" x14ac:dyDescent="0.25">
      <c r="A395" s="721"/>
      <c r="B395" s="227" t="s">
        <v>127</v>
      </c>
      <c r="C395" s="228" t="s">
        <v>112</v>
      </c>
      <c r="D395" s="229" t="s">
        <v>39</v>
      </c>
      <c r="E395" s="230" t="s">
        <v>221</v>
      </c>
      <c r="F395" s="227" t="s">
        <v>127</v>
      </c>
      <c r="G395" s="228" t="s">
        <v>129</v>
      </c>
      <c r="H395" s="229" t="s">
        <v>144</v>
      </c>
      <c r="I395" s="336"/>
    </row>
    <row r="396" spans="1:9" ht="26.25" thickBot="1" x14ac:dyDescent="0.25">
      <c r="A396" s="350" t="s">
        <v>405</v>
      </c>
      <c r="B396" s="231"/>
      <c r="C396" s="232"/>
      <c r="D396" s="233"/>
      <c r="E396" s="206">
        <v>702894.09</v>
      </c>
      <c r="F396" s="231"/>
      <c r="G396" s="234"/>
      <c r="H396" s="233"/>
      <c r="I396" s="206">
        <f>SUM(B396:H396)</f>
        <v>702894.09</v>
      </c>
    </row>
    <row r="397" spans="1:9" ht="13.5" thickBot="1" x14ac:dyDescent="0.25">
      <c r="A397" s="235" t="s">
        <v>50</v>
      </c>
      <c r="B397" s="236">
        <f t="shared" ref="B397:I397" si="12">SUM(B398:B400)</f>
        <v>0</v>
      </c>
      <c r="C397" s="237">
        <f t="shared" si="12"/>
        <v>0</v>
      </c>
      <c r="D397" s="238">
        <f t="shared" si="12"/>
        <v>0</v>
      </c>
      <c r="E397" s="235">
        <f t="shared" si="12"/>
        <v>0</v>
      </c>
      <c r="F397" s="236">
        <f t="shared" si="12"/>
        <v>0</v>
      </c>
      <c r="G397" s="236">
        <f t="shared" si="12"/>
        <v>0</v>
      </c>
      <c r="H397" s="235">
        <f t="shared" si="12"/>
        <v>0</v>
      </c>
      <c r="I397" s="235">
        <f t="shared" si="12"/>
        <v>0</v>
      </c>
    </row>
    <row r="398" spans="1:9" x14ac:dyDescent="0.2">
      <c r="A398" s="375" t="s">
        <v>51</v>
      </c>
      <c r="B398" s="376">
        <v>0</v>
      </c>
      <c r="C398" s="377">
        <v>0</v>
      </c>
      <c r="D398" s="378">
        <v>0</v>
      </c>
      <c r="E398" s="193">
        <v>0</v>
      </c>
      <c r="F398" s="376">
        <v>0</v>
      </c>
      <c r="G398" s="379">
        <v>0</v>
      </c>
      <c r="H398" s="378">
        <v>0</v>
      </c>
      <c r="I398" s="165">
        <f>SUM(B398:H398)</f>
        <v>0</v>
      </c>
    </row>
    <row r="399" spans="1:9" x14ac:dyDescent="0.2">
      <c r="A399" s="380" t="s">
        <v>52</v>
      </c>
      <c r="B399" s="381">
        <v>0</v>
      </c>
      <c r="C399" s="150">
        <v>0</v>
      </c>
      <c r="D399" s="382">
        <v>0</v>
      </c>
      <c r="E399" s="167">
        <v>0</v>
      </c>
      <c r="F399" s="381">
        <v>0</v>
      </c>
      <c r="G399" s="383">
        <v>0</v>
      </c>
      <c r="H399" s="382">
        <v>0</v>
      </c>
      <c r="I399" s="165">
        <f>SUM(B399:H399)</f>
        <v>0</v>
      </c>
    </row>
    <row r="400" spans="1:9" ht="13.5" thickBot="1" x14ac:dyDescent="0.25">
      <c r="A400" s="384" t="s">
        <v>53</v>
      </c>
      <c r="B400" s="381">
        <v>0</v>
      </c>
      <c r="C400" s="150">
        <v>0</v>
      </c>
      <c r="D400" s="382">
        <v>0</v>
      </c>
      <c r="E400" s="167">
        <v>0</v>
      </c>
      <c r="F400" s="381">
        <v>0</v>
      </c>
      <c r="G400" s="383">
        <v>0</v>
      </c>
      <c r="H400" s="382">
        <v>0</v>
      </c>
      <c r="I400" s="165">
        <f>SUM(B400:H400)</f>
        <v>0</v>
      </c>
    </row>
    <row r="401" spans="1:9" ht="13.5" thickBot="1" x14ac:dyDescent="0.25">
      <c r="A401" s="235" t="s">
        <v>54</v>
      </c>
      <c r="B401" s="231">
        <f t="shared" ref="B401:I401" si="13">SUM(B402:B405)</f>
        <v>0</v>
      </c>
      <c r="C401" s="232">
        <f t="shared" si="13"/>
        <v>0</v>
      </c>
      <c r="D401" s="234">
        <f t="shared" si="13"/>
        <v>0</v>
      </c>
      <c r="E401" s="206">
        <f t="shared" si="13"/>
        <v>0</v>
      </c>
      <c r="F401" s="231">
        <f t="shared" si="13"/>
        <v>0</v>
      </c>
      <c r="G401" s="231">
        <f t="shared" si="13"/>
        <v>0</v>
      </c>
      <c r="H401" s="206">
        <f t="shared" si="13"/>
        <v>0</v>
      </c>
      <c r="I401" s="206">
        <f t="shared" si="13"/>
        <v>0</v>
      </c>
    </row>
    <row r="402" spans="1:9" ht="13.5" customHeight="1" x14ac:dyDescent="0.2">
      <c r="A402" s="279" t="s">
        <v>55</v>
      </c>
      <c r="B402" s="381">
        <v>0</v>
      </c>
      <c r="C402" s="150">
        <v>0</v>
      </c>
      <c r="D402" s="382">
        <v>0</v>
      </c>
      <c r="E402" s="167">
        <v>0</v>
      </c>
      <c r="F402" s="381">
        <v>0</v>
      </c>
      <c r="G402" s="383">
        <v>0</v>
      </c>
      <c r="H402" s="382">
        <v>0</v>
      </c>
      <c r="I402" s="165">
        <f>SUM(B402:H402)</f>
        <v>0</v>
      </c>
    </row>
    <row r="403" spans="1:9" x14ac:dyDescent="0.2">
      <c r="A403" s="279" t="s">
        <v>56</v>
      </c>
      <c r="B403" s="381">
        <v>0</v>
      </c>
      <c r="C403" s="150">
        <v>0</v>
      </c>
      <c r="D403" s="382">
        <v>0</v>
      </c>
      <c r="E403" s="167">
        <v>0</v>
      </c>
      <c r="F403" s="381">
        <v>0</v>
      </c>
      <c r="G403" s="383">
        <v>0</v>
      </c>
      <c r="H403" s="382">
        <v>0</v>
      </c>
      <c r="I403" s="165">
        <f>SUM(B403:H403)</f>
        <v>0</v>
      </c>
    </row>
    <row r="404" spans="1:9" x14ac:dyDescent="0.2">
      <c r="A404" s="279" t="s">
        <v>57</v>
      </c>
      <c r="B404" s="381">
        <v>0</v>
      </c>
      <c r="C404" s="150">
        <v>0</v>
      </c>
      <c r="D404" s="382">
        <v>0</v>
      </c>
      <c r="E404" s="167">
        <v>0</v>
      </c>
      <c r="F404" s="381">
        <v>0</v>
      </c>
      <c r="G404" s="383">
        <v>0</v>
      </c>
      <c r="H404" s="382">
        <v>0</v>
      </c>
      <c r="I404" s="165">
        <f>SUM(B404:H404)</f>
        <v>0</v>
      </c>
    </row>
    <row r="405" spans="1:9" ht="13.5" thickBot="1" x14ac:dyDescent="0.25">
      <c r="A405" s="385" t="s">
        <v>58</v>
      </c>
      <c r="B405" s="381">
        <v>0</v>
      </c>
      <c r="C405" s="150">
        <v>0</v>
      </c>
      <c r="D405" s="382">
        <v>0</v>
      </c>
      <c r="E405" s="167">
        <v>0</v>
      </c>
      <c r="F405" s="381">
        <v>0</v>
      </c>
      <c r="G405" s="383">
        <v>0</v>
      </c>
      <c r="H405" s="382">
        <v>0</v>
      </c>
      <c r="I405" s="165">
        <f>SUM(B405:H405)</f>
        <v>0</v>
      </c>
    </row>
    <row r="406" spans="1:9" ht="26.25" customHeight="1" thickBot="1" x14ac:dyDescent="0.25">
      <c r="A406" s="351" t="s">
        <v>368</v>
      </c>
      <c r="B406" s="352">
        <f t="shared" ref="B406:I406" si="14">B396+B397-B401</f>
        <v>0</v>
      </c>
      <c r="C406" s="352">
        <f t="shared" si="14"/>
        <v>0</v>
      </c>
      <c r="D406" s="352">
        <f t="shared" si="14"/>
        <v>0</v>
      </c>
      <c r="E406" s="353">
        <f t="shared" si="14"/>
        <v>702894.09</v>
      </c>
      <c r="F406" s="352">
        <f t="shared" si="14"/>
        <v>0</v>
      </c>
      <c r="G406" s="352">
        <f t="shared" si="14"/>
        <v>0</v>
      </c>
      <c r="H406" s="353">
        <f t="shared" si="14"/>
        <v>0</v>
      </c>
      <c r="I406" s="353">
        <f t="shared" si="14"/>
        <v>702894.09</v>
      </c>
    </row>
    <row r="407" spans="1:9" ht="40.5" customHeight="1" thickBot="1" x14ac:dyDescent="0.25">
      <c r="A407" s="350" t="s">
        <v>369</v>
      </c>
      <c r="B407" s="354">
        <v>0</v>
      </c>
      <c r="C407" s="355">
        <v>0</v>
      </c>
      <c r="D407" s="356">
        <v>0</v>
      </c>
      <c r="E407" s="357">
        <v>630446</v>
      </c>
      <c r="F407" s="354">
        <v>0</v>
      </c>
      <c r="G407" s="358">
        <v>0</v>
      </c>
      <c r="H407" s="356">
        <v>0</v>
      </c>
      <c r="I407" s="357">
        <f>SUM(B407:H407)</f>
        <v>630446</v>
      </c>
    </row>
    <row r="408" spans="1:9" x14ac:dyDescent="0.2">
      <c r="A408" s="401" t="s">
        <v>50</v>
      </c>
      <c r="B408" s="397">
        <v>0</v>
      </c>
      <c r="C408" s="398">
        <v>0</v>
      </c>
      <c r="D408" s="399">
        <v>0</v>
      </c>
      <c r="E408" s="404">
        <v>31630.2</v>
      </c>
      <c r="F408" s="397">
        <v>0</v>
      </c>
      <c r="G408" s="405">
        <v>0</v>
      </c>
      <c r="H408" s="399">
        <v>0</v>
      </c>
      <c r="I408" s="404">
        <f>SUM(B408:H408)</f>
        <v>31630.2</v>
      </c>
    </row>
    <row r="409" spans="1:9" ht="13.5" thickBot="1" x14ac:dyDescent="0.25">
      <c r="A409" s="400" t="s">
        <v>54</v>
      </c>
      <c r="B409" s="394">
        <v>0</v>
      </c>
      <c r="C409" s="395">
        <v>0</v>
      </c>
      <c r="D409" s="396">
        <v>0</v>
      </c>
      <c r="E409" s="402"/>
      <c r="F409" s="394">
        <v>0</v>
      </c>
      <c r="G409" s="403">
        <v>0</v>
      </c>
      <c r="H409" s="396">
        <v>0</v>
      </c>
      <c r="I409" s="402">
        <f>SUM(B409:H409)</f>
        <v>0</v>
      </c>
    </row>
    <row r="410" spans="1:9" ht="41.25" customHeight="1" thickBot="1" x14ac:dyDescent="0.25">
      <c r="A410" s="359" t="s">
        <v>367</v>
      </c>
      <c r="B410" s="354">
        <f>B407+B408-B409</f>
        <v>0</v>
      </c>
      <c r="C410" s="355">
        <f t="shared" ref="C410:I410" si="15">C407+C408-C409</f>
        <v>0</v>
      </c>
      <c r="D410" s="356">
        <f t="shared" si="15"/>
        <v>0</v>
      </c>
      <c r="E410" s="357">
        <f t="shared" si="15"/>
        <v>662076.19999999995</v>
      </c>
      <c r="F410" s="354">
        <f t="shared" si="15"/>
        <v>0</v>
      </c>
      <c r="G410" s="358">
        <f t="shared" si="15"/>
        <v>0</v>
      </c>
      <c r="H410" s="356">
        <f t="shared" si="15"/>
        <v>0</v>
      </c>
      <c r="I410" s="357">
        <f t="shared" si="15"/>
        <v>662076.19999999995</v>
      </c>
    </row>
    <row r="411" spans="1:9" ht="26.25" customHeight="1" thickBot="1" x14ac:dyDescent="0.25">
      <c r="A411" s="343" t="s">
        <v>406</v>
      </c>
      <c r="B411" s="170">
        <f t="shared" ref="B411:I411" si="16">B396-B407</f>
        <v>0</v>
      </c>
      <c r="C411" s="170">
        <f t="shared" si="16"/>
        <v>0</v>
      </c>
      <c r="D411" s="170">
        <f t="shared" si="16"/>
        <v>0</v>
      </c>
      <c r="E411" s="170">
        <f t="shared" si="16"/>
        <v>72448.089999999967</v>
      </c>
      <c r="F411" s="170">
        <f t="shared" si="16"/>
        <v>0</v>
      </c>
      <c r="G411" s="170">
        <f t="shared" si="16"/>
        <v>0</v>
      </c>
      <c r="H411" s="170">
        <f t="shared" si="16"/>
        <v>0</v>
      </c>
      <c r="I411" s="170">
        <f t="shared" si="16"/>
        <v>72448.089999999967</v>
      </c>
    </row>
    <row r="412" spans="1:9" ht="26.25" customHeight="1" thickBot="1" x14ac:dyDescent="0.25">
      <c r="A412" s="393" t="s">
        <v>407</v>
      </c>
      <c r="B412" s="170">
        <f>B406-B410</f>
        <v>0</v>
      </c>
      <c r="C412" s="170">
        <f t="shared" ref="C412:I412" si="17">C406-C410</f>
        <v>0</v>
      </c>
      <c r="D412" s="170">
        <f t="shared" si="17"/>
        <v>0</v>
      </c>
      <c r="E412" s="170">
        <f t="shared" si="17"/>
        <v>40817.890000000014</v>
      </c>
      <c r="F412" s="170">
        <f t="shared" si="17"/>
        <v>0</v>
      </c>
      <c r="G412" s="170">
        <f t="shared" si="17"/>
        <v>0</v>
      </c>
      <c r="H412" s="170">
        <f t="shared" si="17"/>
        <v>0</v>
      </c>
      <c r="I412" s="170">
        <f t="shared" si="17"/>
        <v>40817.890000000014</v>
      </c>
    </row>
    <row r="413" spans="1:9" ht="26.25" customHeight="1" x14ac:dyDescent="0.2">
      <c r="A413" s="239"/>
      <c r="B413" s="240"/>
      <c r="C413" s="240"/>
      <c r="D413" s="240"/>
      <c r="E413" s="240"/>
      <c r="F413" s="240"/>
      <c r="G413" s="240"/>
      <c r="H413" s="240"/>
      <c r="I413" s="240"/>
    </row>
    <row r="415" spans="1:9" ht="15" x14ac:dyDescent="0.2">
      <c r="A415" s="673" t="s">
        <v>306</v>
      </c>
      <c r="B415" s="798"/>
      <c r="C415" s="798"/>
    </row>
    <row r="416" spans="1:9" ht="13.5" thickBot="1" x14ac:dyDescent="0.25">
      <c r="A416" s="124"/>
      <c r="B416" s="241"/>
      <c r="C416" s="241"/>
      <c r="E416" s="244"/>
      <c r="F416" s="244"/>
      <c r="G416" s="244"/>
      <c r="H416" s="244"/>
      <c r="I416" s="244"/>
    </row>
    <row r="417" spans="1:9" ht="13.5" thickBot="1" x14ac:dyDescent="0.25">
      <c r="A417" s="663" t="s">
        <v>130</v>
      </c>
      <c r="B417" s="705"/>
      <c r="C417" s="242" t="s">
        <v>149</v>
      </c>
      <c r="D417" s="125" t="s">
        <v>258</v>
      </c>
    </row>
    <row r="418" spans="1:9" x14ac:dyDescent="0.2">
      <c r="A418" s="815" t="s">
        <v>136</v>
      </c>
      <c r="B418" s="816"/>
      <c r="C418" s="243">
        <v>14.15</v>
      </c>
      <c r="D418" s="243">
        <v>0</v>
      </c>
      <c r="E418" s="244"/>
      <c r="F418" s="244"/>
      <c r="G418" s="244"/>
      <c r="H418" s="244"/>
      <c r="I418" s="244"/>
    </row>
    <row r="419" spans="1:9" x14ac:dyDescent="0.2">
      <c r="A419" s="724" t="s">
        <v>137</v>
      </c>
      <c r="B419" s="725"/>
      <c r="C419" s="245">
        <v>0</v>
      </c>
      <c r="D419" s="245">
        <v>0</v>
      </c>
      <c r="E419" s="246"/>
      <c r="F419" s="246"/>
      <c r="G419" s="246"/>
      <c r="H419" s="246"/>
      <c r="I419" s="246"/>
    </row>
    <row r="420" spans="1:9" x14ac:dyDescent="0.2">
      <c r="A420" s="724" t="s">
        <v>111</v>
      </c>
      <c r="B420" s="725"/>
      <c r="C420" s="245">
        <v>0</v>
      </c>
      <c r="D420" s="245">
        <v>0</v>
      </c>
      <c r="E420" s="247"/>
      <c r="F420" s="247"/>
      <c r="G420" s="247"/>
      <c r="H420" s="247"/>
      <c r="I420" s="247"/>
    </row>
    <row r="421" spans="1:9" x14ac:dyDescent="0.2">
      <c r="A421" s="724" t="s">
        <v>70</v>
      </c>
      <c r="B421" s="725"/>
      <c r="C421" s="248">
        <f>C422+C425+C426+C427+C428</f>
        <v>14723501.420000002</v>
      </c>
      <c r="D421" s="248">
        <f>D422+D425+D426+D427+D428</f>
        <v>11567142.780000001</v>
      </c>
    </row>
    <row r="422" spans="1:9" ht="27" customHeight="1" x14ac:dyDescent="0.2">
      <c r="A422" s="726" t="s">
        <v>251</v>
      </c>
      <c r="B422" s="727"/>
      <c r="C422" s="167">
        <v>0</v>
      </c>
      <c r="D422" s="167">
        <v>0</v>
      </c>
    </row>
    <row r="423" spans="1:9" x14ac:dyDescent="0.2">
      <c r="A423" s="738" t="s">
        <v>159</v>
      </c>
      <c r="B423" s="739"/>
      <c r="C423" s="167">
        <v>1809293.29</v>
      </c>
      <c r="D423" s="167">
        <v>1794241.65</v>
      </c>
    </row>
    <row r="424" spans="1:9" ht="25.5" customHeight="1" x14ac:dyDescent="0.2">
      <c r="A424" s="738" t="s">
        <v>161</v>
      </c>
      <c r="B424" s="739"/>
      <c r="C424" s="167">
        <v>1809293.29</v>
      </c>
      <c r="D424" s="167">
        <v>1794241.65</v>
      </c>
    </row>
    <row r="425" spans="1:9" x14ac:dyDescent="0.2">
      <c r="A425" s="726" t="s">
        <v>71</v>
      </c>
      <c r="B425" s="727"/>
      <c r="C425" s="167">
        <v>164086.32999999999</v>
      </c>
      <c r="D425" s="167">
        <v>186315.66</v>
      </c>
    </row>
    <row r="426" spans="1:9" x14ac:dyDescent="0.2">
      <c r="A426" s="726" t="s">
        <v>138</v>
      </c>
      <c r="B426" s="727"/>
      <c r="C426" s="167">
        <v>6876512.4400000004</v>
      </c>
      <c r="D426" s="167">
        <v>4303302.9800000004</v>
      </c>
    </row>
    <row r="427" spans="1:9" x14ac:dyDescent="0.2">
      <c r="A427" s="726" t="s">
        <v>72</v>
      </c>
      <c r="B427" s="727"/>
      <c r="C427" s="167">
        <v>0</v>
      </c>
      <c r="D427" s="167">
        <v>0</v>
      </c>
    </row>
    <row r="428" spans="1:9" x14ac:dyDescent="0.2">
      <c r="A428" s="726" t="s">
        <v>84</v>
      </c>
      <c r="B428" s="727"/>
      <c r="C428" s="167">
        <v>7682902.6500000004</v>
      </c>
      <c r="D428" s="167">
        <v>7077524.1399999997</v>
      </c>
    </row>
    <row r="429" spans="1:9" ht="24.75" customHeight="1" thickBot="1" x14ac:dyDescent="0.25">
      <c r="A429" s="736" t="s">
        <v>73</v>
      </c>
      <c r="B429" s="737"/>
      <c r="C429" s="245">
        <v>0</v>
      </c>
      <c r="D429" s="245">
        <v>0</v>
      </c>
    </row>
    <row r="430" spans="1:9" ht="13.5" thickBot="1" x14ac:dyDescent="0.25">
      <c r="A430" s="740" t="s">
        <v>135</v>
      </c>
      <c r="B430" s="741"/>
      <c r="C430" s="170">
        <f>SUM(C418+C419+C420+C421+C429)</f>
        <v>14723515.570000002</v>
      </c>
      <c r="D430" s="170">
        <f>SUM(D418+D419+D420+D421+D429)</f>
        <v>11567142.780000001</v>
      </c>
    </row>
    <row r="433" spans="1:4" ht="15" x14ac:dyDescent="0.2">
      <c r="A433" s="327" t="s">
        <v>275</v>
      </c>
      <c r="B433" s="244"/>
      <c r="C433" s="244"/>
      <c r="D433" s="244"/>
    </row>
    <row r="434" spans="1:4" ht="13.5" thickBot="1" x14ac:dyDescent="0.25"/>
    <row r="435" spans="1:4" ht="13.5" thickBot="1" x14ac:dyDescent="0.25">
      <c r="A435" s="249" t="s">
        <v>69</v>
      </c>
      <c r="B435" s="250"/>
      <c r="C435" s="250"/>
      <c r="D435" s="251"/>
    </row>
    <row r="436" spans="1:4" ht="13.5" thickBot="1" x14ac:dyDescent="0.25">
      <c r="A436" s="811" t="s">
        <v>149</v>
      </c>
      <c r="B436" s="812"/>
      <c r="C436" s="809" t="s">
        <v>258</v>
      </c>
      <c r="D436" s="810"/>
    </row>
    <row r="437" spans="1:4" ht="13.5" thickBot="1" x14ac:dyDescent="0.25">
      <c r="A437" s="794">
        <v>0</v>
      </c>
      <c r="B437" s="808"/>
      <c r="C437" s="794">
        <v>0</v>
      </c>
      <c r="D437" s="808"/>
    </row>
    <row r="440" spans="1:4" ht="15" x14ac:dyDescent="0.2">
      <c r="A440" s="814" t="s">
        <v>391</v>
      </c>
      <c r="B440" s="814"/>
      <c r="C440" s="814"/>
      <c r="D440" s="675"/>
    </row>
    <row r="441" spans="1:4" ht="14.25" customHeight="1" x14ac:dyDescent="0.2">
      <c r="A441" s="813" t="s">
        <v>234</v>
      </c>
      <c r="B441" s="813"/>
      <c r="C441" s="813"/>
    </row>
    <row r="442" spans="1:4" ht="13.5" thickBot="1" x14ac:dyDescent="0.25">
      <c r="A442" s="252"/>
      <c r="B442" s="253"/>
      <c r="C442" s="253"/>
    </row>
    <row r="443" spans="1:4" ht="13.5" thickBot="1" x14ac:dyDescent="0.25">
      <c r="A443" s="786" t="s">
        <v>25</v>
      </c>
      <c r="B443" s="787"/>
      <c r="C443" s="181" t="s">
        <v>40</v>
      </c>
      <c r="D443" s="181" t="s">
        <v>408</v>
      </c>
    </row>
    <row r="444" spans="1:4" ht="28.15" customHeight="1" x14ac:dyDescent="0.2">
      <c r="A444" s="788" t="s">
        <v>389</v>
      </c>
      <c r="B444" s="789"/>
      <c r="C444" s="254">
        <v>0</v>
      </c>
      <c r="D444" s="255">
        <v>0</v>
      </c>
    </row>
    <row r="445" spans="1:4" x14ac:dyDescent="0.2">
      <c r="A445" s="799" t="s">
        <v>390</v>
      </c>
      <c r="B445" s="800"/>
      <c r="C445" s="256">
        <v>0</v>
      </c>
      <c r="D445" s="257">
        <v>0</v>
      </c>
    </row>
    <row r="446" spans="1:4" x14ac:dyDescent="0.2">
      <c r="A446" s="801" t="s">
        <v>45</v>
      </c>
      <c r="B446" s="802"/>
      <c r="C446" s="258"/>
      <c r="D446" s="259"/>
    </row>
    <row r="447" spans="1:4" x14ac:dyDescent="0.2">
      <c r="A447" s="803" t="s">
        <v>46</v>
      </c>
      <c r="B447" s="804"/>
      <c r="C447" s="256">
        <v>0</v>
      </c>
      <c r="D447" s="257">
        <v>0</v>
      </c>
    </row>
    <row r="448" spans="1:4" ht="13.5" customHeight="1" thickBot="1" x14ac:dyDescent="0.25">
      <c r="A448" s="805" t="s">
        <v>47</v>
      </c>
      <c r="B448" s="806"/>
      <c r="C448" s="260">
        <v>0</v>
      </c>
      <c r="D448" s="261">
        <v>0</v>
      </c>
    </row>
    <row r="452" spans="1:3" x14ac:dyDescent="0.2">
      <c r="A452" s="309" t="s">
        <v>332</v>
      </c>
      <c r="B452" s="309"/>
      <c r="C452" s="309"/>
    </row>
    <row r="453" spans="1:3" ht="13.5" thickBot="1" x14ac:dyDescent="0.25">
      <c r="A453" s="124"/>
      <c r="B453" s="124"/>
      <c r="C453" s="124"/>
    </row>
    <row r="454" spans="1:3" ht="26.25" thickBot="1" x14ac:dyDescent="0.25">
      <c r="A454" s="262"/>
      <c r="B454" s="242" t="s">
        <v>41</v>
      </c>
      <c r="C454" s="162" t="s">
        <v>105</v>
      </c>
    </row>
    <row r="455" spans="1:3" ht="13.5" thickBot="1" x14ac:dyDescent="0.25">
      <c r="A455" s="203" t="s">
        <v>118</v>
      </c>
      <c r="B455" s="263">
        <f>B456+B461</f>
        <v>0</v>
      </c>
      <c r="C455" s="263">
        <f>C456+C461</f>
        <v>0</v>
      </c>
    </row>
    <row r="456" spans="1:3" x14ac:dyDescent="0.2">
      <c r="A456" s="386" t="s">
        <v>292</v>
      </c>
      <c r="B456" s="130">
        <f>SUM(B458:B460)</f>
        <v>0</v>
      </c>
      <c r="C456" s="130">
        <f>SUM(C458:C460)</f>
        <v>0</v>
      </c>
    </row>
    <row r="457" spans="1:3" x14ac:dyDescent="0.2">
      <c r="A457" s="337" t="s">
        <v>132</v>
      </c>
      <c r="B457" s="138"/>
      <c r="C457" s="265"/>
    </row>
    <row r="458" spans="1:3" x14ac:dyDescent="0.2">
      <c r="A458" s="264"/>
      <c r="B458" s="138">
        <v>0</v>
      </c>
      <c r="C458" s="265">
        <v>0</v>
      </c>
    </row>
    <row r="459" spans="1:3" x14ac:dyDescent="0.2">
      <c r="A459" s="264"/>
      <c r="B459" s="138">
        <v>0</v>
      </c>
      <c r="C459" s="265">
        <v>0</v>
      </c>
    </row>
    <row r="460" spans="1:3" ht="13.5" thickBot="1" x14ac:dyDescent="0.25">
      <c r="A460" s="266"/>
      <c r="B460" s="267">
        <v>0</v>
      </c>
      <c r="C460" s="268">
        <v>0</v>
      </c>
    </row>
    <row r="461" spans="1:3" x14ac:dyDescent="0.2">
      <c r="A461" s="386" t="s">
        <v>293</v>
      </c>
      <c r="B461" s="130">
        <f>SUM(B463:B465)</f>
        <v>0</v>
      </c>
      <c r="C461" s="130">
        <f>SUM(C463:C465)</f>
        <v>0</v>
      </c>
    </row>
    <row r="462" spans="1:3" x14ac:dyDescent="0.2">
      <c r="A462" s="337" t="s">
        <v>132</v>
      </c>
      <c r="B462" s="269"/>
      <c r="C462" s="270"/>
    </row>
    <row r="463" spans="1:3" x14ac:dyDescent="0.2">
      <c r="A463" s="271"/>
      <c r="B463" s="269">
        <v>0</v>
      </c>
      <c r="C463" s="270">
        <v>0</v>
      </c>
    </row>
    <row r="464" spans="1:3" x14ac:dyDescent="0.2">
      <c r="A464" s="271"/>
      <c r="B464" s="138">
        <v>0</v>
      </c>
      <c r="C464" s="265">
        <v>0</v>
      </c>
    </row>
    <row r="465" spans="1:9" ht="13.5" thickBot="1" x14ac:dyDescent="0.25">
      <c r="A465" s="272"/>
      <c r="B465" s="267">
        <v>0</v>
      </c>
      <c r="C465" s="268">
        <v>0</v>
      </c>
    </row>
    <row r="466" spans="1:9" ht="13.5" thickBot="1" x14ac:dyDescent="0.25">
      <c r="A466" s="203" t="s">
        <v>119</v>
      </c>
      <c r="B466" s="263">
        <f>B467+B472</f>
        <v>11085168.68</v>
      </c>
      <c r="C466" s="263">
        <f>C467+C472</f>
        <v>6323062.5500000007</v>
      </c>
    </row>
    <row r="467" spans="1:9" x14ac:dyDescent="0.2">
      <c r="A467" s="387" t="s">
        <v>292</v>
      </c>
      <c r="B467" s="269">
        <f>SUM(B469:B471)</f>
        <v>0</v>
      </c>
      <c r="C467" s="269">
        <f>SUM(C469:C471)</f>
        <v>0</v>
      </c>
    </row>
    <row r="468" spans="1:9" x14ac:dyDescent="0.2">
      <c r="A468" s="341" t="s">
        <v>132</v>
      </c>
      <c r="B468" s="138"/>
      <c r="C468" s="265"/>
    </row>
    <row r="469" spans="1:9" x14ac:dyDescent="0.2">
      <c r="A469" s="271"/>
      <c r="B469" s="138">
        <v>0</v>
      </c>
      <c r="C469" s="265">
        <v>0</v>
      </c>
    </row>
    <row r="470" spans="1:9" x14ac:dyDescent="0.2">
      <c r="A470" s="271"/>
      <c r="B470" s="138">
        <v>0</v>
      </c>
      <c r="C470" s="265">
        <v>0</v>
      </c>
    </row>
    <row r="471" spans="1:9" ht="13.5" thickBot="1" x14ac:dyDescent="0.25">
      <c r="A471" s="272"/>
      <c r="B471" s="267">
        <v>0</v>
      </c>
      <c r="C471" s="268">
        <v>0</v>
      </c>
    </row>
    <row r="472" spans="1:9" x14ac:dyDescent="0.2">
      <c r="A472" s="388" t="s">
        <v>293</v>
      </c>
      <c r="B472" s="135">
        <f>SUM(B474:B476)</f>
        <v>11085168.68</v>
      </c>
      <c r="C472" s="135">
        <f>SUM(C474:C476)</f>
        <v>6323062.5500000007</v>
      </c>
    </row>
    <row r="473" spans="1:9" x14ac:dyDescent="0.2">
      <c r="A473" s="341" t="s">
        <v>132</v>
      </c>
      <c r="B473" s="138"/>
      <c r="C473" s="138"/>
    </row>
    <row r="474" spans="1:9" ht="25.5" x14ac:dyDescent="0.2">
      <c r="A474" s="411" t="s">
        <v>427</v>
      </c>
      <c r="B474" s="138">
        <v>0</v>
      </c>
      <c r="C474" s="138">
        <v>438090</v>
      </c>
    </row>
    <row r="475" spans="1:9" x14ac:dyDescent="0.2">
      <c r="A475" s="273" t="s">
        <v>424</v>
      </c>
      <c r="B475" s="138">
        <v>11085168.68</v>
      </c>
      <c r="C475" s="138">
        <v>5868100.8600000003</v>
      </c>
    </row>
    <row r="476" spans="1:9" ht="26.25" thickBot="1" x14ac:dyDescent="0.25">
      <c r="A476" s="412" t="s">
        <v>426</v>
      </c>
      <c r="B476" s="413">
        <v>0</v>
      </c>
      <c r="C476" s="413">
        <v>16871.689999999999</v>
      </c>
    </row>
    <row r="477" spans="1:9" x14ac:dyDescent="0.2">
      <c r="A477" s="309"/>
      <c r="B477" s="309"/>
      <c r="C477" s="309"/>
    </row>
    <row r="478" spans="1:9" ht="43.5" customHeight="1" x14ac:dyDescent="0.2">
      <c r="A478" s="988" t="s">
        <v>381</v>
      </c>
      <c r="B478" s="981"/>
      <c r="C478" s="981"/>
      <c r="D478" s="981"/>
      <c r="E478" s="989"/>
      <c r="F478" s="989"/>
      <c r="G478" s="989"/>
      <c r="H478" s="989"/>
      <c r="I478" s="989"/>
    </row>
    <row r="479" spans="1:9" ht="13.5" thickBot="1" x14ac:dyDescent="0.25">
      <c r="A479" s="306"/>
      <c r="B479" s="306"/>
      <c r="C479" s="306"/>
      <c r="D479" s="306"/>
      <c r="E479" s="9"/>
      <c r="F479" s="9"/>
      <c r="G479" s="9"/>
      <c r="H479" s="9"/>
      <c r="I479" s="9"/>
    </row>
    <row r="480" spans="1:9" ht="55.5" customHeight="1" thickBot="1" x14ac:dyDescent="0.25">
      <c r="A480" s="994" t="s">
        <v>418</v>
      </c>
      <c r="B480" s="995"/>
      <c r="C480" s="995"/>
      <c r="D480" s="995"/>
      <c r="E480" s="864"/>
    </row>
    <row r="481" spans="1:7" ht="24.75" customHeight="1" thickBot="1" x14ac:dyDescent="0.25">
      <c r="A481" s="790" t="s">
        <v>149</v>
      </c>
      <c r="B481" s="791"/>
      <c r="C481" s="792" t="s">
        <v>150</v>
      </c>
      <c r="D481" s="793"/>
      <c r="E481" s="338" t="s">
        <v>143</v>
      </c>
    </row>
    <row r="482" spans="1:7" ht="20.25" customHeight="1" thickBot="1" x14ac:dyDescent="0.25">
      <c r="A482" s="794">
        <v>0</v>
      </c>
      <c r="B482" s="795"/>
      <c r="C482" s="796">
        <v>0</v>
      </c>
      <c r="D482" s="797"/>
      <c r="E482" s="275"/>
    </row>
    <row r="483" spans="1:7" x14ac:dyDescent="0.2">
      <c r="A483" s="309"/>
      <c r="B483" s="309"/>
      <c r="C483" s="309"/>
    </row>
    <row r="484" spans="1:7" x14ac:dyDescent="0.2">
      <c r="A484" s="309"/>
      <c r="B484" s="309"/>
      <c r="C484" s="309"/>
    </row>
    <row r="485" spans="1:7" x14ac:dyDescent="0.2">
      <c r="A485" s="309"/>
      <c r="B485" s="309"/>
      <c r="C485" s="309"/>
    </row>
    <row r="486" spans="1:7" x14ac:dyDescent="0.2">
      <c r="A486" s="309"/>
      <c r="B486" s="309"/>
      <c r="C486" s="309"/>
    </row>
    <row r="487" spans="1:7" x14ac:dyDescent="0.2">
      <c r="A487" s="309"/>
      <c r="B487" s="309"/>
      <c r="C487" s="309"/>
    </row>
    <row r="488" spans="1:7" x14ac:dyDescent="0.2">
      <c r="A488" s="309"/>
      <c r="B488" s="309"/>
      <c r="C488" s="309"/>
    </row>
    <row r="489" spans="1:7" x14ac:dyDescent="0.2">
      <c r="A489" s="309"/>
      <c r="B489" s="309"/>
      <c r="C489" s="309"/>
    </row>
    <row r="490" spans="1:7" x14ac:dyDescent="0.2">
      <c r="A490" s="309"/>
      <c r="B490" s="309"/>
      <c r="C490" s="309"/>
    </row>
    <row r="491" spans="1:7" x14ac:dyDescent="0.2">
      <c r="A491" s="309"/>
      <c r="B491" s="309"/>
      <c r="C491" s="309"/>
    </row>
    <row r="492" spans="1:7" x14ac:dyDescent="0.2">
      <c r="A492" s="309" t="s">
        <v>339</v>
      </c>
      <c r="B492" s="309"/>
      <c r="C492" s="309"/>
    </row>
    <row r="493" spans="1:7" x14ac:dyDescent="0.2">
      <c r="A493" s="728" t="s">
        <v>323</v>
      </c>
      <c r="B493" s="729"/>
      <c r="C493" s="729"/>
    </row>
    <row r="494" spans="1:7" ht="13.5" thickBot="1" x14ac:dyDescent="0.25">
      <c r="A494" s="309"/>
      <c r="B494" s="309"/>
      <c r="C494" s="309"/>
    </row>
    <row r="495" spans="1:7" ht="26.25" thickBot="1" x14ac:dyDescent="0.25">
      <c r="A495" s="888" t="s">
        <v>364</v>
      </c>
      <c r="B495" s="889"/>
      <c r="C495" s="889"/>
      <c r="D495" s="890"/>
      <c r="E495" s="242" t="s">
        <v>41</v>
      </c>
      <c r="F495" s="162" t="s">
        <v>105</v>
      </c>
      <c r="G495" s="410"/>
    </row>
    <row r="496" spans="1:7" ht="14.25" customHeight="1" thickBot="1" x14ac:dyDescent="0.25">
      <c r="A496" s="699" t="s">
        <v>379</v>
      </c>
      <c r="B496" s="941"/>
      <c r="C496" s="941"/>
      <c r="D496" s="942"/>
      <c r="E496" s="263">
        <f>SUM(E497:E504)</f>
        <v>7406257.2699999996</v>
      </c>
      <c r="F496" s="263">
        <f>SUM(F497:F504)</f>
        <v>7903836.4500000002</v>
      </c>
      <c r="G496" s="276"/>
    </row>
    <row r="497" spans="1:7" x14ac:dyDescent="0.2">
      <c r="A497" s="943" t="s">
        <v>170</v>
      </c>
      <c r="B497" s="944"/>
      <c r="C497" s="944"/>
      <c r="D497" s="945"/>
      <c r="E497" s="269">
        <v>798010.98</v>
      </c>
      <c r="F497" s="270">
        <v>869746.45</v>
      </c>
      <c r="G497" s="124"/>
    </row>
    <row r="498" spans="1:7" x14ac:dyDescent="0.2">
      <c r="A498" s="722" t="s">
        <v>171</v>
      </c>
      <c r="B498" s="807"/>
      <c r="C498" s="807"/>
      <c r="D498" s="723"/>
      <c r="E498" s="138">
        <v>6045820.3600000003</v>
      </c>
      <c r="F498" s="265">
        <v>6435702.04</v>
      </c>
      <c r="G498" s="124"/>
    </row>
    <row r="499" spans="1:7" x14ac:dyDescent="0.2">
      <c r="A499" s="722" t="s">
        <v>172</v>
      </c>
      <c r="B499" s="807"/>
      <c r="C499" s="807"/>
      <c r="D499" s="723"/>
      <c r="E499" s="138">
        <v>366780.06</v>
      </c>
      <c r="F499" s="265">
        <v>596483.56999999995</v>
      </c>
      <c r="G499" s="124"/>
    </row>
    <row r="500" spans="1:7" x14ac:dyDescent="0.2">
      <c r="A500" s="757" t="s">
        <v>173</v>
      </c>
      <c r="B500" s="758"/>
      <c r="C500" s="758"/>
      <c r="D500" s="759"/>
      <c r="E500" s="138">
        <v>0</v>
      </c>
      <c r="F500" s="265">
        <v>0</v>
      </c>
      <c r="G500" s="124"/>
    </row>
    <row r="501" spans="1:7" x14ac:dyDescent="0.2">
      <c r="A501" s="722" t="s">
        <v>174</v>
      </c>
      <c r="B501" s="807"/>
      <c r="C501" s="807"/>
      <c r="D501" s="723"/>
      <c r="E501" s="138">
        <v>0</v>
      </c>
      <c r="F501" s="265">
        <v>0</v>
      </c>
      <c r="G501" s="124"/>
    </row>
    <row r="502" spans="1:7" ht="24.75" customHeight="1" x14ac:dyDescent="0.2">
      <c r="A502" s="686" t="s">
        <v>175</v>
      </c>
      <c r="B502" s="784"/>
      <c r="C502" s="784"/>
      <c r="D502" s="687"/>
      <c r="E502" s="138">
        <v>0</v>
      </c>
      <c r="F502" s="265">
        <v>0</v>
      </c>
      <c r="G502" s="124"/>
    </row>
    <row r="503" spans="1:7" x14ac:dyDescent="0.2">
      <c r="A503" s="686" t="s">
        <v>176</v>
      </c>
      <c r="B503" s="784"/>
      <c r="C503" s="784"/>
      <c r="D503" s="687"/>
      <c r="E503" s="138">
        <v>162342.48000000001</v>
      </c>
      <c r="F503" s="265">
        <v>0</v>
      </c>
      <c r="G503" s="124"/>
    </row>
    <row r="504" spans="1:7" ht="13.5" thickBot="1" x14ac:dyDescent="0.25">
      <c r="A504" s="678" t="s">
        <v>177</v>
      </c>
      <c r="B504" s="785"/>
      <c r="C504" s="785"/>
      <c r="D504" s="679"/>
      <c r="E504" s="314">
        <v>33303.39</v>
      </c>
      <c r="F504" s="315">
        <v>1904.39</v>
      </c>
      <c r="G504" s="124"/>
    </row>
    <row r="505" spans="1:7" ht="13.5" thickBot="1" x14ac:dyDescent="0.25">
      <c r="A505" s="699" t="s">
        <v>276</v>
      </c>
      <c r="B505" s="941"/>
      <c r="C505" s="941"/>
      <c r="D505" s="942"/>
      <c r="E505" s="287">
        <v>207357.59</v>
      </c>
      <c r="F505" s="316">
        <v>-24793.200000000001</v>
      </c>
      <c r="G505" s="277"/>
    </row>
    <row r="506" spans="1:7" ht="13.5" thickBot="1" x14ac:dyDescent="0.25">
      <c r="A506" s="769" t="s">
        <v>277</v>
      </c>
      <c r="B506" s="770"/>
      <c r="C506" s="770"/>
      <c r="D506" s="771"/>
      <c r="E506" s="317">
        <v>0</v>
      </c>
      <c r="F506" s="318">
        <v>0</v>
      </c>
      <c r="G506" s="277"/>
    </row>
    <row r="507" spans="1:7" ht="13.5" thickBot="1" x14ac:dyDescent="0.25">
      <c r="A507" s="769" t="s">
        <v>278</v>
      </c>
      <c r="B507" s="770"/>
      <c r="C507" s="770"/>
      <c r="D507" s="771"/>
      <c r="E507" s="287">
        <v>0</v>
      </c>
      <c r="F507" s="316">
        <v>0</v>
      </c>
      <c r="G507" s="277"/>
    </row>
    <row r="508" spans="1:7" ht="13.5" thickBot="1" x14ac:dyDescent="0.25">
      <c r="A508" s="769" t="s">
        <v>346</v>
      </c>
      <c r="B508" s="770"/>
      <c r="C508" s="770"/>
      <c r="D508" s="771"/>
      <c r="E508" s="287">
        <v>0</v>
      </c>
      <c r="F508" s="316">
        <v>0</v>
      </c>
      <c r="G508" s="277"/>
    </row>
    <row r="509" spans="1:7" ht="13.5" thickBot="1" x14ac:dyDescent="0.25">
      <c r="A509" s="769" t="s">
        <v>279</v>
      </c>
      <c r="B509" s="770"/>
      <c r="C509" s="770"/>
      <c r="D509" s="771"/>
      <c r="E509" s="263">
        <f>E510+E518+E521+E524</f>
        <v>1395995.76</v>
      </c>
      <c r="F509" s="263">
        <f>SUM(F510+F518+F521+F524)</f>
        <v>1238718.6399999999</v>
      </c>
      <c r="G509" s="276"/>
    </row>
    <row r="510" spans="1:7" x14ac:dyDescent="0.2">
      <c r="A510" s="943" t="s">
        <v>77</v>
      </c>
      <c r="B510" s="944"/>
      <c r="C510" s="944"/>
      <c r="D510" s="945"/>
      <c r="E510" s="186">
        <v>0</v>
      </c>
      <c r="F510" s="186">
        <f>SUM(F511:F517)</f>
        <v>0</v>
      </c>
    </row>
    <row r="511" spans="1:7" x14ac:dyDescent="0.2">
      <c r="A511" s="947" t="s">
        <v>78</v>
      </c>
      <c r="B511" s="948"/>
      <c r="C511" s="948"/>
      <c r="D511" s="949"/>
      <c r="E511" s="283">
        <v>0</v>
      </c>
      <c r="F511" s="284">
        <v>0</v>
      </c>
      <c r="G511" s="278"/>
    </row>
    <row r="512" spans="1:7" x14ac:dyDescent="0.2">
      <c r="A512" s="947" t="s">
        <v>79</v>
      </c>
      <c r="B512" s="948"/>
      <c r="C512" s="948"/>
      <c r="D512" s="949"/>
      <c r="E512" s="283">
        <v>0</v>
      </c>
      <c r="F512" s="284">
        <v>0</v>
      </c>
      <c r="G512" s="278"/>
    </row>
    <row r="513" spans="1:7" x14ac:dyDescent="0.2">
      <c r="A513" s="947" t="s">
        <v>80</v>
      </c>
      <c r="B513" s="948"/>
      <c r="C513" s="948"/>
      <c r="D513" s="949"/>
      <c r="E513" s="283">
        <v>0</v>
      </c>
      <c r="F513" s="284">
        <v>0</v>
      </c>
      <c r="G513" s="278"/>
    </row>
    <row r="514" spans="1:7" x14ac:dyDescent="0.2">
      <c r="A514" s="947" t="s">
        <v>178</v>
      </c>
      <c r="B514" s="948"/>
      <c r="C514" s="948"/>
      <c r="D514" s="949"/>
      <c r="E514" s="283">
        <v>0</v>
      </c>
      <c r="F514" s="284">
        <v>0</v>
      </c>
      <c r="G514" s="278"/>
    </row>
    <row r="515" spans="1:7" x14ac:dyDescent="0.2">
      <c r="A515" s="947" t="s">
        <v>83</v>
      </c>
      <c r="B515" s="948"/>
      <c r="C515" s="948"/>
      <c r="D515" s="949"/>
      <c r="E515" s="283">
        <v>0</v>
      </c>
      <c r="F515" s="284">
        <v>0</v>
      </c>
      <c r="G515" s="278"/>
    </row>
    <row r="516" spans="1:7" x14ac:dyDescent="0.2">
      <c r="A516" s="947" t="s">
        <v>179</v>
      </c>
      <c r="B516" s="948"/>
      <c r="C516" s="948"/>
      <c r="D516" s="949"/>
      <c r="E516" s="283">
        <v>0</v>
      </c>
      <c r="F516" s="284">
        <v>0</v>
      </c>
      <c r="G516" s="278"/>
    </row>
    <row r="517" spans="1:7" x14ac:dyDescent="0.2">
      <c r="A517" s="947" t="s">
        <v>84</v>
      </c>
      <c r="B517" s="948"/>
      <c r="C517" s="948"/>
      <c r="D517" s="949"/>
      <c r="E517" s="283">
        <v>0</v>
      </c>
      <c r="F517" s="284">
        <v>0</v>
      </c>
      <c r="G517" s="278"/>
    </row>
    <row r="518" spans="1:7" x14ac:dyDescent="0.2">
      <c r="A518" s="686" t="s">
        <v>85</v>
      </c>
      <c r="B518" s="784"/>
      <c r="C518" s="784"/>
      <c r="D518" s="687"/>
      <c r="E518" s="107">
        <f>SUM(E519:E520)</f>
        <v>0</v>
      </c>
      <c r="F518" s="107">
        <f>SUM(F519:F520)</f>
        <v>0</v>
      </c>
    </row>
    <row r="519" spans="1:7" x14ac:dyDescent="0.2">
      <c r="A519" s="947" t="s">
        <v>86</v>
      </c>
      <c r="B519" s="948"/>
      <c r="C519" s="948"/>
      <c r="D519" s="949"/>
      <c r="E519" s="283">
        <v>0</v>
      </c>
      <c r="F519" s="284">
        <v>0</v>
      </c>
      <c r="G519" s="278"/>
    </row>
    <row r="520" spans="1:7" x14ac:dyDescent="0.2">
      <c r="A520" s="947" t="s">
        <v>87</v>
      </c>
      <c r="B520" s="948"/>
      <c r="C520" s="948"/>
      <c r="D520" s="949"/>
      <c r="E520" s="283">
        <v>0</v>
      </c>
      <c r="F520" s="284">
        <v>0</v>
      </c>
      <c r="G520" s="278"/>
    </row>
    <row r="521" spans="1:7" x14ac:dyDescent="0.2">
      <c r="A521" s="722" t="s">
        <v>88</v>
      </c>
      <c r="B521" s="807"/>
      <c r="C521" s="807"/>
      <c r="D521" s="723"/>
      <c r="E521" s="107">
        <f>SUM(E522:E523)</f>
        <v>0</v>
      </c>
      <c r="F521" s="107">
        <f>SUM(F522:F523)</f>
        <v>0</v>
      </c>
    </row>
    <row r="522" spans="1:7" x14ac:dyDescent="0.2">
      <c r="A522" s="947" t="s">
        <v>89</v>
      </c>
      <c r="B522" s="948"/>
      <c r="C522" s="948"/>
      <c r="D522" s="949"/>
      <c r="E522" s="283">
        <v>0</v>
      </c>
      <c r="F522" s="284">
        <v>0</v>
      </c>
      <c r="G522" s="278"/>
    </row>
    <row r="523" spans="1:7" x14ac:dyDescent="0.2">
      <c r="A523" s="947" t="s">
        <v>90</v>
      </c>
      <c r="B523" s="948"/>
      <c r="C523" s="948"/>
      <c r="D523" s="949"/>
      <c r="E523" s="283">
        <v>0</v>
      </c>
      <c r="F523" s="284">
        <v>0</v>
      </c>
      <c r="G523" s="278"/>
    </row>
    <row r="524" spans="1:7" x14ac:dyDescent="0.2">
      <c r="A524" s="722" t="s">
        <v>91</v>
      </c>
      <c r="B524" s="807"/>
      <c r="C524" s="807"/>
      <c r="D524" s="723"/>
      <c r="E524" s="107">
        <f>SUM(E525:E538)</f>
        <v>1395995.76</v>
      </c>
      <c r="F524" s="107">
        <f>SUM(F525:F538)</f>
        <v>1238718.6399999999</v>
      </c>
    </row>
    <row r="525" spans="1:7" x14ac:dyDescent="0.2">
      <c r="A525" s="947" t="s">
        <v>92</v>
      </c>
      <c r="B525" s="948"/>
      <c r="C525" s="948"/>
      <c r="D525" s="949"/>
      <c r="E525" s="138">
        <v>542881.78</v>
      </c>
      <c r="F525" s="265">
        <v>479928.96</v>
      </c>
      <c r="G525" s="124"/>
    </row>
    <row r="526" spans="1:7" x14ac:dyDescent="0.2">
      <c r="A526" s="947" t="s">
        <v>93</v>
      </c>
      <c r="B526" s="948"/>
      <c r="C526" s="948"/>
      <c r="D526" s="949"/>
      <c r="E526" s="138">
        <v>0</v>
      </c>
      <c r="F526" s="265">
        <v>0</v>
      </c>
      <c r="G526" s="124"/>
    </row>
    <row r="527" spans="1:7" x14ac:dyDescent="0.2">
      <c r="A527" s="965" t="s">
        <v>383</v>
      </c>
      <c r="B527" s="966"/>
      <c r="C527" s="966"/>
      <c r="D527" s="967"/>
      <c r="E527" s="138">
        <v>0</v>
      </c>
      <c r="F527" s="265">
        <v>0</v>
      </c>
      <c r="G527" s="333"/>
    </row>
    <row r="528" spans="1:7" x14ac:dyDescent="0.2">
      <c r="A528" s="947" t="s">
        <v>94</v>
      </c>
      <c r="B528" s="948"/>
      <c r="C528" s="948"/>
      <c r="D528" s="949"/>
      <c r="E528" s="138">
        <v>0</v>
      </c>
      <c r="F528" s="265">
        <v>0</v>
      </c>
      <c r="G528" s="124"/>
    </row>
    <row r="529" spans="1:9" x14ac:dyDescent="0.2">
      <c r="A529" s="947" t="s">
        <v>180</v>
      </c>
      <c r="B529" s="948"/>
      <c r="C529" s="948"/>
      <c r="D529" s="949"/>
      <c r="E529" s="138">
        <v>0</v>
      </c>
      <c r="F529" s="265">
        <v>0</v>
      </c>
      <c r="G529" s="124"/>
    </row>
    <row r="530" spans="1:9" x14ac:dyDescent="0.2">
      <c r="A530" s="947" t="s">
        <v>181</v>
      </c>
      <c r="B530" s="948"/>
      <c r="C530" s="948"/>
      <c r="D530" s="949"/>
      <c r="E530" s="138">
        <v>0</v>
      </c>
      <c r="F530" s="265">
        <v>0</v>
      </c>
      <c r="G530" s="124"/>
    </row>
    <row r="531" spans="1:9" x14ac:dyDescent="0.2">
      <c r="A531" s="947" t="s">
        <v>96</v>
      </c>
      <c r="B531" s="948"/>
      <c r="C531" s="948"/>
      <c r="D531" s="949"/>
      <c r="E531" s="138">
        <v>0</v>
      </c>
      <c r="F531" s="265">
        <v>0</v>
      </c>
      <c r="G531" s="124"/>
    </row>
    <row r="532" spans="1:9" x14ac:dyDescent="0.2">
      <c r="A532" s="947" t="s">
        <v>97</v>
      </c>
      <c r="B532" s="948"/>
      <c r="C532" s="948"/>
      <c r="D532" s="949"/>
      <c r="E532" s="138">
        <v>0</v>
      </c>
      <c r="F532" s="265">
        <v>0</v>
      </c>
      <c r="G532" s="124"/>
    </row>
    <row r="533" spans="1:9" x14ac:dyDescent="0.2">
      <c r="A533" s="947" t="s">
        <v>98</v>
      </c>
      <c r="B533" s="948"/>
      <c r="C533" s="948"/>
      <c r="D533" s="949"/>
      <c r="E533" s="138">
        <v>0</v>
      </c>
      <c r="F533" s="265">
        <v>0</v>
      </c>
      <c r="G533" s="124"/>
    </row>
    <row r="534" spans="1:9" x14ac:dyDescent="0.2">
      <c r="A534" s="959" t="s">
        <v>99</v>
      </c>
      <c r="B534" s="960"/>
      <c r="C534" s="960"/>
      <c r="D534" s="961"/>
      <c r="E534" s="138">
        <v>806458.18</v>
      </c>
      <c r="F534" s="265">
        <v>729527.79</v>
      </c>
      <c r="G534" s="124"/>
    </row>
    <row r="535" spans="1:9" x14ac:dyDescent="0.2">
      <c r="A535" s="959" t="s">
        <v>182</v>
      </c>
      <c r="B535" s="960"/>
      <c r="C535" s="960"/>
      <c r="D535" s="961"/>
      <c r="E535" s="138">
        <v>0</v>
      </c>
      <c r="F535" s="265">
        <v>0</v>
      </c>
      <c r="G535" s="124"/>
    </row>
    <row r="536" spans="1:9" x14ac:dyDescent="0.2">
      <c r="A536" s="959" t="s">
        <v>183</v>
      </c>
      <c r="B536" s="960"/>
      <c r="C536" s="960"/>
      <c r="D536" s="961"/>
      <c r="E536" s="138">
        <v>0</v>
      </c>
      <c r="F536" s="265">
        <v>0</v>
      </c>
      <c r="G536" s="124"/>
    </row>
    <row r="537" spans="1:9" x14ac:dyDescent="0.2">
      <c r="A537" s="962" t="s">
        <v>13</v>
      </c>
      <c r="B537" s="963"/>
      <c r="C537" s="963"/>
      <c r="D537" s="964"/>
      <c r="E537" s="138">
        <v>0</v>
      </c>
      <c r="F537" s="265">
        <v>0</v>
      </c>
      <c r="G537" s="124"/>
    </row>
    <row r="538" spans="1:9" ht="15.75" customHeight="1" thickBot="1" x14ac:dyDescent="0.25">
      <c r="A538" s="1018" t="s">
        <v>409</v>
      </c>
      <c r="B538" s="1019"/>
      <c r="C538" s="1019"/>
      <c r="D538" s="1020"/>
      <c r="E538" s="138">
        <v>46655.8</v>
      </c>
      <c r="F538" s="265">
        <v>29261.89</v>
      </c>
      <c r="G538" s="124"/>
      <c r="I538" s="333"/>
    </row>
    <row r="539" spans="1:9" ht="13.5" thickBot="1" x14ac:dyDescent="0.25">
      <c r="A539" s="1015" t="s">
        <v>280</v>
      </c>
      <c r="B539" s="1016"/>
      <c r="C539" s="1016"/>
      <c r="D539" s="1017"/>
      <c r="E539" s="221">
        <f>SUM(E496+E505+E506+E507+E508+E509)</f>
        <v>9009610.6199999992</v>
      </c>
      <c r="F539" s="221">
        <f>SUM(F496+F505+F506+F507+F508+F509)</f>
        <v>9117761.8900000006</v>
      </c>
      <c r="G539" s="276"/>
    </row>
    <row r="541" spans="1:9" x14ac:dyDescent="0.2">
      <c r="A541" s="690" t="s">
        <v>324</v>
      </c>
      <c r="B541" s="709"/>
      <c r="C541" s="709"/>
      <c r="D541" s="709"/>
    </row>
    <row r="542" spans="1:9" ht="13.5" thickBot="1" x14ac:dyDescent="0.25">
      <c r="A542" s="309"/>
      <c r="B542" s="309"/>
      <c r="C542" s="21"/>
    </row>
    <row r="543" spans="1:9" x14ac:dyDescent="0.2">
      <c r="A543" s="956" t="s">
        <v>147</v>
      </c>
      <c r="B543" s="957"/>
      <c r="C543" s="891" t="s">
        <v>41</v>
      </c>
      <c r="D543" s="891" t="s">
        <v>105</v>
      </c>
    </row>
    <row r="544" spans="1:9" ht="13.5" thickBot="1" x14ac:dyDescent="0.25">
      <c r="A544" s="1008"/>
      <c r="B544" s="1009"/>
      <c r="C544" s="958"/>
      <c r="D544" s="990"/>
    </row>
    <row r="545" spans="1:7" x14ac:dyDescent="0.2">
      <c r="A545" s="954" t="s">
        <v>191</v>
      </c>
      <c r="B545" s="955"/>
      <c r="C545" s="269">
        <v>3302713.54</v>
      </c>
      <c r="D545" s="270">
        <v>4973634.4000000004</v>
      </c>
    </row>
    <row r="546" spans="1:7" x14ac:dyDescent="0.2">
      <c r="A546" s="702" t="s">
        <v>192</v>
      </c>
      <c r="B546" s="703"/>
      <c r="C546" s="138">
        <v>0</v>
      </c>
      <c r="D546" s="265">
        <v>0</v>
      </c>
    </row>
    <row r="547" spans="1:7" x14ac:dyDescent="0.2">
      <c r="A547" s="702" t="s">
        <v>193</v>
      </c>
      <c r="B547" s="703"/>
      <c r="C547" s="138">
        <v>8169165.2300000004</v>
      </c>
      <c r="D547" s="265">
        <v>9669006.0399999991</v>
      </c>
    </row>
    <row r="548" spans="1:7" ht="30" customHeight="1" x14ac:dyDescent="0.2">
      <c r="A548" s="726" t="s">
        <v>194</v>
      </c>
      <c r="B548" s="727"/>
      <c r="C548" s="138">
        <v>0</v>
      </c>
      <c r="D548" s="265">
        <v>0</v>
      </c>
    </row>
    <row r="549" spans="1:7" ht="43.9" customHeight="1" x14ac:dyDescent="0.2">
      <c r="A549" s="726" t="s">
        <v>347</v>
      </c>
      <c r="B549" s="727"/>
      <c r="C549" s="138">
        <v>0</v>
      </c>
      <c r="D549" s="265">
        <v>0</v>
      </c>
    </row>
    <row r="550" spans="1:7" ht="27" customHeight="1" x14ac:dyDescent="0.2">
      <c r="A550" s="726" t="s">
        <v>281</v>
      </c>
      <c r="B550" s="727"/>
      <c r="C550" s="138">
        <v>21896.77</v>
      </c>
      <c r="D550" s="265">
        <v>24664.97</v>
      </c>
    </row>
    <row r="551" spans="1:7" x14ac:dyDescent="0.2">
      <c r="A551" s="1021" t="s">
        <v>195</v>
      </c>
      <c r="B551" s="1022"/>
      <c r="C551" s="337">
        <v>0</v>
      </c>
      <c r="D551" s="334">
        <v>0</v>
      </c>
      <c r="E551" s="333"/>
    </row>
    <row r="552" spans="1:7" ht="28.9" customHeight="1" x14ac:dyDescent="0.2">
      <c r="A552" s="726" t="s">
        <v>196</v>
      </c>
      <c r="B552" s="727"/>
      <c r="C552" s="138">
        <v>87171.56</v>
      </c>
      <c r="D552" s="265">
        <v>67742.11</v>
      </c>
    </row>
    <row r="553" spans="1:7" ht="35.450000000000003" customHeight="1" x14ac:dyDescent="0.2">
      <c r="A553" s="726" t="s">
        <v>197</v>
      </c>
      <c r="B553" s="727"/>
      <c r="C553" s="279">
        <v>0</v>
      </c>
      <c r="D553" s="265">
        <v>0</v>
      </c>
    </row>
    <row r="554" spans="1:7" ht="13.5" thickBot="1" x14ac:dyDescent="0.25">
      <c r="A554" s="848" t="s">
        <v>36</v>
      </c>
      <c r="B554" s="849"/>
      <c r="C554" s="280">
        <v>56031.49</v>
      </c>
      <c r="D554" s="281">
        <v>79.209999999999994</v>
      </c>
    </row>
    <row r="555" spans="1:7" ht="13.5" thickBot="1" x14ac:dyDescent="0.25">
      <c r="A555" s="718" t="s">
        <v>145</v>
      </c>
      <c r="B555" s="719"/>
      <c r="C555" s="221">
        <f>SUM(C545:C554)</f>
        <v>11636978.59</v>
      </c>
      <c r="D555" s="221">
        <f>SUM(D545:D554)</f>
        <v>14735126.73</v>
      </c>
    </row>
    <row r="558" spans="1:7" x14ac:dyDescent="0.2">
      <c r="A558" s="728" t="s">
        <v>325</v>
      </c>
      <c r="B558" s="729"/>
      <c r="C558" s="729"/>
    </row>
    <row r="559" spans="1:7" ht="7.9" customHeight="1" thickBot="1" x14ac:dyDescent="0.25">
      <c r="A559" s="309"/>
      <c r="B559" s="309"/>
      <c r="C559" s="309"/>
    </row>
    <row r="560" spans="1:7" ht="26.25" thickBot="1" x14ac:dyDescent="0.25">
      <c r="A560" s="1010" t="s">
        <v>148</v>
      </c>
      <c r="B560" s="1011"/>
      <c r="C560" s="1011"/>
      <c r="D560" s="1012"/>
      <c r="E560" s="242" t="s">
        <v>41</v>
      </c>
      <c r="F560" s="162" t="s">
        <v>105</v>
      </c>
      <c r="G560" s="409"/>
    </row>
    <row r="561" spans="1:6" ht="13.5" thickBot="1" x14ac:dyDescent="0.25">
      <c r="A561" s="699" t="s">
        <v>348</v>
      </c>
      <c r="B561" s="941"/>
      <c r="C561" s="941"/>
      <c r="D561" s="942"/>
      <c r="E561" s="282">
        <f>E562+E563+E564</f>
        <v>-768728.02</v>
      </c>
      <c r="F561" s="282">
        <f>F562+F563+F564</f>
        <v>-690612.81</v>
      </c>
    </row>
    <row r="562" spans="1:6" x14ac:dyDescent="0.2">
      <c r="A562" s="742" t="s">
        <v>184</v>
      </c>
      <c r="B562" s="743"/>
      <c r="C562" s="743"/>
      <c r="D562" s="744"/>
      <c r="E562" s="130">
        <v>2753451.6</v>
      </c>
      <c r="F562" s="288">
        <v>192000</v>
      </c>
    </row>
    <row r="563" spans="1:6" x14ac:dyDescent="0.2">
      <c r="A563" s="745" t="s">
        <v>185</v>
      </c>
      <c r="B563" s="746"/>
      <c r="C563" s="746"/>
      <c r="D563" s="747"/>
      <c r="E563" s="138">
        <v>0</v>
      </c>
      <c r="F563" s="265">
        <v>0</v>
      </c>
    </row>
    <row r="564" spans="1:6" ht="13.5" thickBot="1" x14ac:dyDescent="0.25">
      <c r="A564" s="781" t="s">
        <v>365</v>
      </c>
      <c r="B564" s="782"/>
      <c r="C564" s="782"/>
      <c r="D564" s="783"/>
      <c r="E564" s="267">
        <v>-3522179.62</v>
      </c>
      <c r="F564" s="268">
        <v>-882612.81</v>
      </c>
    </row>
    <row r="565" spans="1:6" ht="13.5" thickBot="1" x14ac:dyDescent="0.25">
      <c r="A565" s="760" t="s">
        <v>282</v>
      </c>
      <c r="B565" s="761"/>
      <c r="C565" s="761"/>
      <c r="D565" s="762"/>
      <c r="E565" s="282">
        <v>0</v>
      </c>
      <c r="F565" s="285">
        <v>0</v>
      </c>
    </row>
    <row r="566" spans="1:6" ht="13.5" thickBot="1" x14ac:dyDescent="0.25">
      <c r="A566" s="971" t="s">
        <v>283</v>
      </c>
      <c r="B566" s="972"/>
      <c r="C566" s="972"/>
      <c r="D566" s="973"/>
      <c r="E566" s="286">
        <f>SUM(E567:E576)</f>
        <v>18939351.789999999</v>
      </c>
      <c r="F566" s="286">
        <f>SUM(F567:F576)</f>
        <v>9073849.5</v>
      </c>
    </row>
    <row r="567" spans="1:6" x14ac:dyDescent="0.2">
      <c r="A567" s="733" t="s">
        <v>410</v>
      </c>
      <c r="B567" s="734"/>
      <c r="C567" s="734"/>
      <c r="D567" s="735"/>
      <c r="E567" s="389">
        <v>0</v>
      </c>
      <c r="F567" s="389">
        <v>0</v>
      </c>
    </row>
    <row r="568" spans="1:6" x14ac:dyDescent="0.2">
      <c r="A568" s="757" t="s">
        <v>411</v>
      </c>
      <c r="B568" s="758"/>
      <c r="C568" s="758"/>
      <c r="D568" s="759"/>
      <c r="E568" s="107">
        <v>0</v>
      </c>
      <c r="F568" s="107">
        <v>0</v>
      </c>
    </row>
    <row r="569" spans="1:6" x14ac:dyDescent="0.2">
      <c r="A569" s="757" t="s">
        <v>186</v>
      </c>
      <c r="B569" s="758"/>
      <c r="C569" s="758"/>
      <c r="D569" s="759"/>
      <c r="E569" s="138">
        <v>0</v>
      </c>
      <c r="F569" s="138">
        <v>467956.61</v>
      </c>
    </row>
    <row r="570" spans="1:6" x14ac:dyDescent="0.2">
      <c r="A570" s="757" t="s">
        <v>394</v>
      </c>
      <c r="B570" s="758"/>
      <c r="C570" s="758"/>
      <c r="D570" s="759"/>
      <c r="E570" s="138">
        <v>0</v>
      </c>
      <c r="F570" s="265">
        <v>0</v>
      </c>
    </row>
    <row r="571" spans="1:6" x14ac:dyDescent="0.2">
      <c r="A571" s="757" t="s">
        <v>187</v>
      </c>
      <c r="B571" s="758"/>
      <c r="C571" s="758"/>
      <c r="D571" s="759"/>
      <c r="E571" s="138">
        <v>0</v>
      </c>
      <c r="F571" s="265">
        <v>0</v>
      </c>
    </row>
    <row r="572" spans="1:6" x14ac:dyDescent="0.2">
      <c r="A572" s="757" t="s">
        <v>188</v>
      </c>
      <c r="B572" s="758"/>
      <c r="C572" s="758"/>
      <c r="D572" s="759"/>
      <c r="E572" s="280">
        <v>107943.25</v>
      </c>
      <c r="F572" s="281">
        <v>19052.09</v>
      </c>
    </row>
    <row r="573" spans="1:6" x14ac:dyDescent="0.2">
      <c r="A573" s="757" t="s">
        <v>189</v>
      </c>
      <c r="B573" s="758"/>
      <c r="C573" s="758"/>
      <c r="D573" s="759"/>
      <c r="E573" s="280">
        <v>0</v>
      </c>
      <c r="F573" s="281">
        <v>117000</v>
      </c>
    </row>
    <row r="574" spans="1:6" ht="31.15" customHeight="1" x14ac:dyDescent="0.2">
      <c r="A574" s="745" t="s">
        <v>412</v>
      </c>
      <c r="B574" s="746"/>
      <c r="C574" s="746"/>
      <c r="D574" s="747"/>
      <c r="E574" s="138">
        <v>7394398.7199999997</v>
      </c>
      <c r="F574" s="265">
        <v>0</v>
      </c>
    </row>
    <row r="575" spans="1:6" ht="54.6" customHeight="1" x14ac:dyDescent="0.2">
      <c r="A575" s="745" t="s">
        <v>190</v>
      </c>
      <c r="B575" s="746"/>
      <c r="C575" s="746"/>
      <c r="D575" s="747"/>
      <c r="E575" s="280">
        <v>0</v>
      </c>
      <c r="F575" s="281">
        <v>0</v>
      </c>
    </row>
    <row r="576" spans="1:6" ht="63.6" customHeight="1" thickBot="1" x14ac:dyDescent="0.25">
      <c r="A576" s="781" t="s">
        <v>417</v>
      </c>
      <c r="B576" s="782"/>
      <c r="C576" s="782"/>
      <c r="D576" s="783"/>
      <c r="E576" s="280">
        <v>11437009.82</v>
      </c>
      <c r="F576" s="281">
        <v>8469840.8000000007</v>
      </c>
    </row>
    <row r="577" spans="1:9" ht="13.5" thickBot="1" x14ac:dyDescent="0.25">
      <c r="A577" s="748" t="s">
        <v>145</v>
      </c>
      <c r="B577" s="749"/>
      <c r="C577" s="749"/>
      <c r="D577" s="750"/>
      <c r="E577" s="202">
        <f>SUM(E561+E565+E566)</f>
        <v>18170623.77</v>
      </c>
      <c r="F577" s="202">
        <f>SUM(F561+F565+F566)</f>
        <v>8383236.6899999995</v>
      </c>
    </row>
    <row r="578" spans="1:9" ht="18" customHeight="1" x14ac:dyDescent="0.2"/>
    <row r="579" spans="1:9" ht="18" customHeight="1" x14ac:dyDescent="0.2"/>
    <row r="580" spans="1:9" x14ac:dyDescent="0.2">
      <c r="A580" s="690" t="s">
        <v>326</v>
      </c>
      <c r="B580" s="709"/>
      <c r="C580" s="709"/>
      <c r="D580" s="709"/>
    </row>
    <row r="581" spans="1:9" ht="17.45" customHeight="1" thickBot="1" x14ac:dyDescent="0.25">
      <c r="A581" s="309"/>
      <c r="B581" s="309"/>
      <c r="C581" s="21"/>
      <c r="D581" s="21"/>
    </row>
    <row r="582" spans="1:9" ht="26.25" thickBot="1" x14ac:dyDescent="0.25">
      <c r="A582" s="888" t="s">
        <v>82</v>
      </c>
      <c r="B582" s="889"/>
      <c r="C582" s="889"/>
      <c r="D582" s="890"/>
      <c r="E582" s="242" t="s">
        <v>41</v>
      </c>
      <c r="F582" s="162" t="s">
        <v>105</v>
      </c>
    </row>
    <row r="583" spans="1:9" ht="30.75" customHeight="1" thickBot="1" x14ac:dyDescent="0.25">
      <c r="A583" s="769" t="s">
        <v>284</v>
      </c>
      <c r="B583" s="770"/>
      <c r="C583" s="770"/>
      <c r="D583" s="771"/>
      <c r="E583" s="287">
        <v>0</v>
      </c>
      <c r="F583" s="287">
        <v>0</v>
      </c>
    </row>
    <row r="584" spans="1:9" ht="13.5" thickBot="1" x14ac:dyDescent="0.25">
      <c r="A584" s="699" t="s">
        <v>285</v>
      </c>
      <c r="B584" s="941"/>
      <c r="C584" s="941"/>
      <c r="D584" s="942"/>
      <c r="E584" s="263">
        <f>SUM(E585+E586+E590)</f>
        <v>1514085.71</v>
      </c>
      <c r="F584" s="263">
        <f>SUM(F585+F586+F590)</f>
        <v>3429805.61</v>
      </c>
    </row>
    <row r="585" spans="1:9" x14ac:dyDescent="0.2">
      <c r="A585" s="766" t="s">
        <v>286</v>
      </c>
      <c r="B585" s="767"/>
      <c r="C585" s="767"/>
      <c r="D585" s="768"/>
      <c r="E585" s="134">
        <v>0</v>
      </c>
      <c r="F585" s="134">
        <v>0</v>
      </c>
    </row>
    <row r="586" spans="1:9" x14ac:dyDescent="0.2">
      <c r="A586" s="772" t="s">
        <v>100</v>
      </c>
      <c r="B586" s="773"/>
      <c r="C586" s="773"/>
      <c r="D586" s="774"/>
      <c r="E586" s="101">
        <f>SUM(E587:E589)</f>
        <v>739961.57</v>
      </c>
      <c r="F586" s="101">
        <f>SUM(F587:F589)</f>
        <v>1159313.6099999999</v>
      </c>
    </row>
    <row r="587" spans="1:9" ht="27.6" customHeight="1" x14ac:dyDescent="0.2">
      <c r="A587" s="745" t="s">
        <v>413</v>
      </c>
      <c r="B587" s="746"/>
      <c r="C587" s="746"/>
      <c r="D587" s="747"/>
      <c r="E587" s="107">
        <v>0</v>
      </c>
      <c r="F587" s="107">
        <v>0</v>
      </c>
    </row>
    <row r="588" spans="1:9" x14ac:dyDescent="0.2">
      <c r="A588" s="745" t="s">
        <v>414</v>
      </c>
      <c r="B588" s="746"/>
      <c r="C588" s="746"/>
      <c r="D588" s="747"/>
      <c r="E588" s="107">
        <v>31630.2</v>
      </c>
      <c r="F588" s="107">
        <v>31630.2</v>
      </c>
    </row>
    <row r="589" spans="1:9" x14ac:dyDescent="0.2">
      <c r="A589" s="745" t="s">
        <v>415</v>
      </c>
      <c r="B589" s="746"/>
      <c r="C589" s="746"/>
      <c r="D589" s="747"/>
      <c r="E589" s="138">
        <v>708331.37</v>
      </c>
      <c r="F589" s="138">
        <v>1127683.4099999999</v>
      </c>
    </row>
    <row r="590" spans="1:9" x14ac:dyDescent="0.2">
      <c r="A590" s="817" t="s">
        <v>109</v>
      </c>
      <c r="B590" s="1005"/>
      <c r="C590" s="1005"/>
      <c r="D590" s="818"/>
      <c r="E590" s="101">
        <f>SUM(E592:E595)</f>
        <v>774124.14</v>
      </c>
      <c r="F590" s="101">
        <f>SUM(F592:F595)</f>
        <v>2270492</v>
      </c>
    </row>
    <row r="591" spans="1:9" x14ac:dyDescent="0.2">
      <c r="A591" s="745" t="s">
        <v>349</v>
      </c>
      <c r="B591" s="746"/>
      <c r="C591" s="746"/>
      <c r="D591" s="747"/>
      <c r="E591" s="390">
        <v>0</v>
      </c>
      <c r="F591" s="390">
        <v>0</v>
      </c>
      <c r="G591" s="332"/>
      <c r="H591" s="332"/>
      <c r="I591" s="330"/>
    </row>
    <row r="592" spans="1:9" x14ac:dyDescent="0.2">
      <c r="A592" s="686" t="s">
        <v>366</v>
      </c>
      <c r="B592" s="784"/>
      <c r="C592" s="784"/>
      <c r="D592" s="687"/>
      <c r="E592" s="138">
        <v>611197.5</v>
      </c>
      <c r="F592" s="138">
        <v>1986307</v>
      </c>
    </row>
    <row r="593" spans="1:6" x14ac:dyDescent="0.2">
      <c r="A593" s="778" t="s">
        <v>198</v>
      </c>
      <c r="B593" s="779"/>
      <c r="C593" s="779"/>
      <c r="D593" s="780"/>
      <c r="E593" s="138">
        <v>94573.47</v>
      </c>
      <c r="F593" s="138">
        <v>470.84</v>
      </c>
    </row>
    <row r="594" spans="1:6" x14ac:dyDescent="0.2">
      <c r="A594" s="778" t="s">
        <v>199</v>
      </c>
      <c r="B594" s="779"/>
      <c r="C594" s="779"/>
      <c r="D594" s="780"/>
      <c r="E594" s="138">
        <v>0</v>
      </c>
      <c r="F594" s="138">
        <v>0</v>
      </c>
    </row>
    <row r="595" spans="1:6" ht="55.15" customHeight="1" thickBot="1" x14ac:dyDescent="0.25">
      <c r="A595" s="781" t="s">
        <v>416</v>
      </c>
      <c r="B595" s="782"/>
      <c r="C595" s="782"/>
      <c r="D595" s="783"/>
      <c r="E595" s="267">
        <v>68353.17</v>
      </c>
      <c r="F595" s="267">
        <v>283714.15999999997</v>
      </c>
    </row>
    <row r="596" spans="1:6" ht="13.5" thickBot="1" x14ac:dyDescent="0.25">
      <c r="A596" s="748" t="s">
        <v>287</v>
      </c>
      <c r="B596" s="749"/>
      <c r="C596" s="749"/>
      <c r="D596" s="750"/>
      <c r="E596" s="202">
        <f>SUM(E583+E584)</f>
        <v>1514085.71</v>
      </c>
      <c r="F596" s="202">
        <f>SUM(F583+F584)</f>
        <v>3429805.61</v>
      </c>
    </row>
    <row r="599" spans="1:6" x14ac:dyDescent="0.2">
      <c r="A599" s="305" t="s">
        <v>327</v>
      </c>
      <c r="B599" s="1"/>
      <c r="C599" s="1"/>
    </row>
    <row r="600" spans="1:6" ht="13.5" thickBot="1" x14ac:dyDescent="0.25">
      <c r="A600" s="1"/>
      <c r="B600" s="1"/>
      <c r="C600" s="1"/>
    </row>
    <row r="601" spans="1:6" ht="26.25" thickBot="1" x14ac:dyDescent="0.25">
      <c r="A601" s="751"/>
      <c r="B601" s="752"/>
      <c r="C601" s="752"/>
      <c r="D601" s="753"/>
      <c r="E601" s="242" t="s">
        <v>41</v>
      </c>
      <c r="F601" s="162" t="s">
        <v>105</v>
      </c>
    </row>
    <row r="602" spans="1:6" ht="13.5" thickBot="1" x14ac:dyDescent="0.25">
      <c r="A602" s="775" t="s">
        <v>288</v>
      </c>
      <c r="B602" s="776"/>
      <c r="C602" s="776"/>
      <c r="D602" s="777"/>
      <c r="E602" s="263">
        <v>0</v>
      </c>
      <c r="F602" s="263">
        <v>0</v>
      </c>
    </row>
    <row r="603" spans="1:6" ht="13.5" thickBot="1" x14ac:dyDescent="0.25">
      <c r="A603" s="760" t="s">
        <v>289</v>
      </c>
      <c r="B603" s="761"/>
      <c r="C603" s="761"/>
      <c r="D603" s="762"/>
      <c r="E603" s="263">
        <f>SUM(E604:E605)</f>
        <v>2398209.71</v>
      </c>
      <c r="F603" s="263">
        <f>SUM(F604:F605)</f>
        <v>2802129.45</v>
      </c>
    </row>
    <row r="604" spans="1:6" ht="26.45" customHeight="1" x14ac:dyDescent="0.2">
      <c r="A604" s="742" t="s">
        <v>350</v>
      </c>
      <c r="B604" s="743"/>
      <c r="C604" s="743"/>
      <c r="D604" s="744"/>
      <c r="E604" s="269">
        <v>2398209.71</v>
      </c>
      <c r="F604" s="270">
        <v>2802129.45</v>
      </c>
    </row>
    <row r="605" spans="1:6" ht="16.149999999999999" customHeight="1" thickBot="1" x14ac:dyDescent="0.25">
      <c r="A605" s="730" t="s">
        <v>200</v>
      </c>
      <c r="B605" s="731"/>
      <c r="C605" s="731"/>
      <c r="D605" s="732"/>
      <c r="E605" s="280">
        <v>0</v>
      </c>
      <c r="F605" s="281">
        <v>0</v>
      </c>
    </row>
    <row r="606" spans="1:6" ht="13.5" thickBot="1" x14ac:dyDescent="0.25">
      <c r="A606" s="760" t="s">
        <v>290</v>
      </c>
      <c r="B606" s="761"/>
      <c r="C606" s="761"/>
      <c r="D606" s="762"/>
      <c r="E606" s="263">
        <f>SUM(E607:E613)</f>
        <v>0</v>
      </c>
      <c r="F606" s="263">
        <f>SUM(F607:F613)</f>
        <v>25101</v>
      </c>
    </row>
    <row r="607" spans="1:6" x14ac:dyDescent="0.2">
      <c r="A607" s="733" t="s">
        <v>95</v>
      </c>
      <c r="B607" s="734"/>
      <c r="C607" s="734"/>
      <c r="D607" s="735"/>
      <c r="E607" s="391">
        <v>0</v>
      </c>
      <c r="F607" s="392">
        <v>0</v>
      </c>
    </row>
    <row r="608" spans="1:6" x14ac:dyDescent="0.2">
      <c r="A608" s="754" t="s">
        <v>14</v>
      </c>
      <c r="B608" s="755"/>
      <c r="C608" s="755"/>
      <c r="D608" s="756"/>
      <c r="E608" s="269">
        <v>0</v>
      </c>
      <c r="F608" s="270">
        <v>0</v>
      </c>
    </row>
    <row r="609" spans="1:6" x14ac:dyDescent="0.2">
      <c r="A609" s="757" t="s">
        <v>222</v>
      </c>
      <c r="B609" s="758"/>
      <c r="C609" s="758"/>
      <c r="D609" s="759"/>
      <c r="E609" s="269">
        <v>0</v>
      </c>
      <c r="F609" s="270">
        <v>0</v>
      </c>
    </row>
    <row r="610" spans="1:6" x14ac:dyDescent="0.2">
      <c r="A610" s="745" t="s">
        <v>201</v>
      </c>
      <c r="B610" s="746"/>
      <c r="C610" s="746"/>
      <c r="D610" s="747"/>
      <c r="E610" s="138">
        <v>0</v>
      </c>
      <c r="F610" s="265">
        <v>0</v>
      </c>
    </row>
    <row r="611" spans="1:6" x14ac:dyDescent="0.2">
      <c r="A611" s="745" t="s">
        <v>202</v>
      </c>
      <c r="B611" s="746"/>
      <c r="C611" s="746"/>
      <c r="D611" s="747"/>
      <c r="E611" s="280">
        <v>0</v>
      </c>
      <c r="F611" s="281">
        <v>0</v>
      </c>
    </row>
    <row r="612" spans="1:6" x14ac:dyDescent="0.2">
      <c r="A612" s="745" t="s">
        <v>203</v>
      </c>
      <c r="B612" s="746"/>
      <c r="C612" s="746"/>
      <c r="D612" s="747"/>
      <c r="E612" s="280">
        <v>0</v>
      </c>
      <c r="F612" s="281">
        <v>25101</v>
      </c>
    </row>
    <row r="613" spans="1:6" ht="13.5" thickBot="1" x14ac:dyDescent="0.25">
      <c r="A613" s="763" t="s">
        <v>254</v>
      </c>
      <c r="B613" s="764"/>
      <c r="C613" s="764"/>
      <c r="D613" s="765"/>
      <c r="E613" s="280">
        <v>0</v>
      </c>
      <c r="F613" s="281">
        <v>0</v>
      </c>
    </row>
    <row r="614" spans="1:6" ht="13.5" thickBot="1" x14ac:dyDescent="0.25">
      <c r="A614" s="748" t="s">
        <v>145</v>
      </c>
      <c r="B614" s="749"/>
      <c r="C614" s="749"/>
      <c r="D614" s="750"/>
      <c r="E614" s="202">
        <f>E602+E603+E606</f>
        <v>2398209.71</v>
      </c>
      <c r="F614" s="202">
        <f>F602+F603+F606</f>
        <v>2827230.45</v>
      </c>
    </row>
    <row r="617" spans="1:6" x14ac:dyDescent="0.2">
      <c r="A617" s="728" t="s">
        <v>328</v>
      </c>
      <c r="B617" s="729"/>
      <c r="C617" s="729"/>
    </row>
    <row r="618" spans="1:6" ht="13.5" thickBot="1" x14ac:dyDescent="0.25">
      <c r="A618" s="124"/>
      <c r="B618" s="124"/>
      <c r="C618" s="124"/>
    </row>
    <row r="619" spans="1:6" ht="26.25" thickBot="1" x14ac:dyDescent="0.25">
      <c r="A619" s="888"/>
      <c r="B619" s="889"/>
      <c r="C619" s="889"/>
      <c r="D619" s="890"/>
      <c r="E619" s="242" t="s">
        <v>41</v>
      </c>
      <c r="F619" s="162" t="s">
        <v>105</v>
      </c>
    </row>
    <row r="620" spans="1:6" ht="13.5" thickBot="1" x14ac:dyDescent="0.25">
      <c r="A620" s="699" t="s">
        <v>289</v>
      </c>
      <c r="B620" s="941"/>
      <c r="C620" s="941"/>
      <c r="D620" s="942"/>
      <c r="E620" s="263">
        <f>E621+E622</f>
        <v>42214.38</v>
      </c>
      <c r="F620" s="263">
        <f>F621+F622</f>
        <v>218773.99</v>
      </c>
    </row>
    <row r="621" spans="1:6" x14ac:dyDescent="0.2">
      <c r="A621" s="733" t="s">
        <v>204</v>
      </c>
      <c r="B621" s="734"/>
      <c r="C621" s="734"/>
      <c r="D621" s="735"/>
      <c r="E621" s="130">
        <v>0</v>
      </c>
      <c r="F621" s="288">
        <v>0</v>
      </c>
    </row>
    <row r="622" spans="1:6" ht="13.5" thickBot="1" x14ac:dyDescent="0.25">
      <c r="A622" s="754" t="s">
        <v>358</v>
      </c>
      <c r="B622" s="755"/>
      <c r="C622" s="755"/>
      <c r="D622" s="756"/>
      <c r="E622" s="267">
        <v>42214.38</v>
      </c>
      <c r="F622" s="268">
        <v>218773.99</v>
      </c>
    </row>
    <row r="623" spans="1:6" ht="13.5" thickBot="1" x14ac:dyDescent="0.25">
      <c r="A623" s="699" t="s">
        <v>291</v>
      </c>
      <c r="B623" s="941"/>
      <c r="C623" s="941"/>
      <c r="D623" s="942"/>
      <c r="E623" s="263">
        <f>SUM(E624:E629)</f>
        <v>2185716.7800000003</v>
      </c>
      <c r="F623" s="263">
        <f>SUM(F624:F629)</f>
        <v>3237083.2800000003</v>
      </c>
    </row>
    <row r="624" spans="1:6" x14ac:dyDescent="0.2">
      <c r="A624" s="757" t="s">
        <v>15</v>
      </c>
      <c r="B624" s="758"/>
      <c r="C624" s="758"/>
      <c r="D624" s="759"/>
      <c r="E624" s="138">
        <v>0</v>
      </c>
      <c r="F624" s="138">
        <v>0</v>
      </c>
    </row>
    <row r="625" spans="1:6" x14ac:dyDescent="0.2">
      <c r="A625" s="745" t="s">
        <v>205</v>
      </c>
      <c r="B625" s="746"/>
      <c r="C625" s="746"/>
      <c r="D625" s="747"/>
      <c r="E625" s="138">
        <v>0</v>
      </c>
      <c r="F625" s="138">
        <v>0</v>
      </c>
    </row>
    <row r="626" spans="1:6" x14ac:dyDescent="0.2">
      <c r="A626" s="745" t="s">
        <v>206</v>
      </c>
      <c r="B626" s="746"/>
      <c r="C626" s="746"/>
      <c r="D626" s="747"/>
      <c r="E626" s="280">
        <v>2136214.1</v>
      </c>
      <c r="F626" s="280">
        <v>2540138.9500000002</v>
      </c>
    </row>
    <row r="627" spans="1:6" x14ac:dyDescent="0.2">
      <c r="A627" s="745" t="s">
        <v>218</v>
      </c>
      <c r="B627" s="746"/>
      <c r="C627" s="746"/>
      <c r="D627" s="747"/>
      <c r="E627" s="280">
        <v>49502.68</v>
      </c>
      <c r="F627" s="280">
        <v>696944.33</v>
      </c>
    </row>
    <row r="628" spans="1:6" x14ac:dyDescent="0.2">
      <c r="A628" s="745" t="s">
        <v>219</v>
      </c>
      <c r="B628" s="746"/>
      <c r="C628" s="746"/>
      <c r="D628" s="747"/>
      <c r="E628" s="280">
        <v>0</v>
      </c>
      <c r="F628" s="280">
        <v>0</v>
      </c>
    </row>
    <row r="629" spans="1:6" ht="13.5" thickBot="1" x14ac:dyDescent="0.25">
      <c r="A629" s="968" t="s">
        <v>254</v>
      </c>
      <c r="B629" s="969"/>
      <c r="C629" s="969"/>
      <c r="D629" s="970"/>
      <c r="E629" s="280">
        <v>0</v>
      </c>
      <c r="F629" s="280">
        <v>0</v>
      </c>
    </row>
    <row r="630" spans="1:6" ht="13.5" thickBot="1" x14ac:dyDescent="0.25">
      <c r="A630" s="748" t="s">
        <v>145</v>
      </c>
      <c r="B630" s="749"/>
      <c r="C630" s="749"/>
      <c r="D630" s="750"/>
      <c r="E630" s="202">
        <f>SUM(E620+E623)</f>
        <v>2227931.16</v>
      </c>
      <c r="F630" s="202">
        <f>SUM(F620+F623)</f>
        <v>3455857.2700000005</v>
      </c>
    </row>
    <row r="637" spans="1:6" x14ac:dyDescent="0.2">
      <c r="A637" s="974" t="s">
        <v>329</v>
      </c>
      <c r="B637" s="975"/>
      <c r="C637" s="975"/>
      <c r="D637" s="975"/>
      <c r="E637" s="975"/>
      <c r="F637" s="975"/>
    </row>
    <row r="638" spans="1:6" ht="13.5" thickBot="1" x14ac:dyDescent="0.25">
      <c r="A638" s="289"/>
    </row>
    <row r="639" spans="1:6" ht="13.5" thickBot="1" x14ac:dyDescent="0.25">
      <c r="A639" s="978" t="s">
        <v>124</v>
      </c>
      <c r="B639" s="979"/>
      <c r="C639" s="983" t="s">
        <v>258</v>
      </c>
      <c r="D639" s="984"/>
      <c r="E639" s="984"/>
      <c r="F639" s="985"/>
    </row>
    <row r="640" spans="1:6" ht="13.5" thickBot="1" x14ac:dyDescent="0.25">
      <c r="A640" s="790"/>
      <c r="B640" s="980"/>
      <c r="C640" s="274" t="s">
        <v>116</v>
      </c>
      <c r="D640" s="290" t="s">
        <v>117</v>
      </c>
      <c r="E640" s="291" t="s">
        <v>118</v>
      </c>
      <c r="F640" s="290" t="s">
        <v>119</v>
      </c>
    </row>
    <row r="641" spans="1:6" x14ac:dyDescent="0.2">
      <c r="A641" s="997" t="s">
        <v>22</v>
      </c>
      <c r="B641" s="998"/>
      <c r="C641" s="292">
        <f>SUM(C642:C644)</f>
        <v>26720.19</v>
      </c>
      <c r="D641" s="292">
        <f>SUM(D642:D644)</f>
        <v>147664.22</v>
      </c>
      <c r="E641" s="292">
        <v>1005237.49</v>
      </c>
      <c r="F641" s="138">
        <f>SUM(F642:F644)</f>
        <v>23042.57</v>
      </c>
    </row>
    <row r="642" spans="1:6" x14ac:dyDescent="0.2">
      <c r="A642" s="999" t="s">
        <v>419</v>
      </c>
      <c r="B642" s="780"/>
      <c r="C642" s="292">
        <v>26720.19</v>
      </c>
      <c r="D642" s="138">
        <v>122946.18</v>
      </c>
      <c r="E642" s="293">
        <v>284007.23</v>
      </c>
      <c r="F642" s="138">
        <v>23042.57</v>
      </c>
    </row>
    <row r="643" spans="1:6" x14ac:dyDescent="0.2">
      <c r="A643" s="999" t="s">
        <v>420</v>
      </c>
      <c r="B643" s="780"/>
      <c r="C643" s="292">
        <v>0</v>
      </c>
      <c r="D643" s="138">
        <v>0</v>
      </c>
      <c r="E643" s="293">
        <v>492990.96</v>
      </c>
      <c r="F643" s="138">
        <v>0</v>
      </c>
    </row>
    <row r="644" spans="1:6" x14ac:dyDescent="0.2">
      <c r="A644" s="999" t="s">
        <v>421</v>
      </c>
      <c r="B644" s="780"/>
      <c r="C644" s="292">
        <v>0</v>
      </c>
      <c r="D644" s="138">
        <v>24718.04</v>
      </c>
      <c r="E644" s="293">
        <v>0</v>
      </c>
      <c r="F644" s="138">
        <v>0</v>
      </c>
    </row>
    <row r="645" spans="1:6" x14ac:dyDescent="0.2">
      <c r="A645" s="1000" t="s">
        <v>422</v>
      </c>
      <c r="B645" s="1001"/>
      <c r="C645" s="292">
        <v>0</v>
      </c>
      <c r="D645" s="138">
        <v>0</v>
      </c>
      <c r="E645" s="293">
        <v>212996</v>
      </c>
      <c r="F645" s="138">
        <v>0</v>
      </c>
    </row>
    <row r="646" spans="1:6" ht="13.5" thickBot="1" x14ac:dyDescent="0.25">
      <c r="A646" s="1002" t="s">
        <v>425</v>
      </c>
      <c r="B646" s="861"/>
      <c r="C646" s="294">
        <v>0</v>
      </c>
      <c r="D646" s="280">
        <v>0</v>
      </c>
      <c r="E646" s="295">
        <v>15243.3</v>
      </c>
      <c r="F646" s="280"/>
    </row>
    <row r="647" spans="1:6" ht="13.5" thickBot="1" x14ac:dyDescent="0.25">
      <c r="A647" s="1003" t="s">
        <v>32</v>
      </c>
      <c r="B647" s="1004"/>
      <c r="C647" s="202">
        <f>C641+C645+C646</f>
        <v>26720.19</v>
      </c>
      <c r="D647" s="202">
        <f>D641+D645+D646</f>
        <v>147664.22</v>
      </c>
      <c r="E647" s="202">
        <f>E642+E643+E644+E645+E646</f>
        <v>1005237.49</v>
      </c>
      <c r="F647" s="202">
        <f>F641+F645+F646</f>
        <v>23042.57</v>
      </c>
    </row>
    <row r="650" spans="1:6" ht="30" customHeight="1" x14ac:dyDescent="0.2">
      <c r="A650" s="981" t="s">
        <v>340</v>
      </c>
      <c r="B650" s="981"/>
      <c r="C650" s="981"/>
      <c r="D650" s="981"/>
      <c r="E650" s="982"/>
      <c r="F650" s="982"/>
    </row>
    <row r="652" spans="1:6" x14ac:dyDescent="0.2">
      <c r="A652" s="974" t="s">
        <v>380</v>
      </c>
      <c r="B652" s="975"/>
      <c r="C652" s="975"/>
      <c r="D652" s="975"/>
    </row>
    <row r="653" spans="1:6" ht="13.5" thickBot="1" x14ac:dyDescent="0.25"/>
    <row r="654" spans="1:6" ht="51.75" thickBot="1" x14ac:dyDescent="0.25">
      <c r="A654" s="710" t="s">
        <v>107</v>
      </c>
      <c r="B654" s="878"/>
      <c r="C654" s="182" t="s">
        <v>59</v>
      </c>
      <c r="D654" s="182" t="s">
        <v>395</v>
      </c>
    </row>
    <row r="655" spans="1:6" ht="13.5" thickBot="1" x14ac:dyDescent="0.25">
      <c r="A655" s="976" t="s">
        <v>108</v>
      </c>
      <c r="B655" s="977"/>
      <c r="C655" s="296">
        <v>160</v>
      </c>
      <c r="D655" s="297">
        <v>162</v>
      </c>
    </row>
    <row r="658" spans="1:5" x14ac:dyDescent="0.2">
      <c r="A658" s="244" t="s">
        <v>294</v>
      </c>
      <c r="B658" s="9"/>
      <c r="C658" s="9"/>
      <c r="D658" s="9"/>
      <c r="E658" s="9"/>
    </row>
    <row r="659" spans="1:5" ht="13.5" thickBot="1" x14ac:dyDescent="0.25">
      <c r="B659" s="276"/>
      <c r="C659" s="276"/>
    </row>
    <row r="660" spans="1:5" ht="51.75" thickBot="1" x14ac:dyDescent="0.25">
      <c r="A660" s="274" t="s">
        <v>27</v>
      </c>
      <c r="B660" s="290" t="s">
        <v>28</v>
      </c>
      <c r="C660" s="290" t="s">
        <v>102</v>
      </c>
      <c r="D660" s="94" t="s">
        <v>29</v>
      </c>
      <c r="E660" s="93" t="s">
        <v>30</v>
      </c>
    </row>
    <row r="661" spans="1:5" ht="38.25" x14ac:dyDescent="0.2">
      <c r="A661" s="406" t="s">
        <v>120</v>
      </c>
      <c r="B661" s="414" t="s">
        <v>428</v>
      </c>
      <c r="C661" s="134">
        <v>560880</v>
      </c>
      <c r="D661" s="415" t="s">
        <v>429</v>
      </c>
      <c r="E661" s="414" t="s">
        <v>430</v>
      </c>
    </row>
    <row r="662" spans="1:5" x14ac:dyDescent="0.2">
      <c r="A662" s="299" t="s">
        <v>121</v>
      </c>
      <c r="B662" s="107"/>
      <c r="C662" s="107"/>
      <c r="D662" s="106"/>
      <c r="E662" s="107"/>
    </row>
    <row r="663" spans="1:5" x14ac:dyDescent="0.2">
      <c r="A663" s="299" t="s">
        <v>122</v>
      </c>
      <c r="B663" s="107"/>
      <c r="C663" s="107"/>
      <c r="D663" s="106"/>
      <c r="E663" s="107"/>
    </row>
    <row r="664" spans="1:5" x14ac:dyDescent="0.2">
      <c r="A664" s="299" t="s">
        <v>123</v>
      </c>
      <c r="B664" s="107"/>
      <c r="C664" s="107"/>
      <c r="D664" s="106"/>
      <c r="E664" s="107"/>
    </row>
    <row r="665" spans="1:5" x14ac:dyDescent="0.2">
      <c r="A665" s="299" t="s">
        <v>125</v>
      </c>
      <c r="B665" s="107"/>
      <c r="C665" s="107"/>
      <c r="D665" s="106"/>
      <c r="E665" s="107"/>
    </row>
    <row r="666" spans="1:5" x14ac:dyDescent="0.2">
      <c r="A666" s="299" t="s">
        <v>133</v>
      </c>
      <c r="B666" s="107"/>
      <c r="C666" s="107"/>
      <c r="D666" s="106"/>
      <c r="E666" s="107"/>
    </row>
    <row r="667" spans="1:5" x14ac:dyDescent="0.2">
      <c r="A667" s="299" t="s">
        <v>134</v>
      </c>
      <c r="B667" s="107"/>
      <c r="C667" s="107"/>
      <c r="D667" s="106"/>
      <c r="E667" s="107"/>
    </row>
    <row r="668" spans="1:5" ht="13.5" thickBot="1" x14ac:dyDescent="0.25">
      <c r="A668" s="300" t="s">
        <v>110</v>
      </c>
      <c r="B668" s="301"/>
      <c r="C668" s="301"/>
      <c r="D668" s="302"/>
      <c r="E668" s="301"/>
    </row>
    <row r="671" spans="1:5" x14ac:dyDescent="0.2">
      <c r="A671" s="244" t="s">
        <v>295</v>
      </c>
      <c r="B671" s="303"/>
      <c r="C671" s="303"/>
      <c r="D671" s="303"/>
      <c r="E671" s="303"/>
    </row>
    <row r="672" spans="1:5" ht="13.5" thickBot="1" x14ac:dyDescent="0.25">
      <c r="B672" s="276"/>
      <c r="C672" s="276"/>
    </row>
    <row r="673" spans="1:5" ht="51.75" thickBot="1" x14ac:dyDescent="0.25">
      <c r="A673" s="274" t="s">
        <v>27</v>
      </c>
      <c r="B673" s="290" t="s">
        <v>28</v>
      </c>
      <c r="C673" s="290" t="s">
        <v>102</v>
      </c>
      <c r="D673" s="94" t="s">
        <v>103</v>
      </c>
      <c r="E673" s="93" t="s">
        <v>30</v>
      </c>
    </row>
    <row r="674" spans="1:5" x14ac:dyDescent="0.2">
      <c r="A674" s="298" t="s">
        <v>120</v>
      </c>
      <c r="B674" s="407" t="s">
        <v>423</v>
      </c>
      <c r="C674" s="134">
        <v>0</v>
      </c>
      <c r="D674" s="408" t="s">
        <v>423</v>
      </c>
      <c r="E674" s="407" t="s">
        <v>423</v>
      </c>
    </row>
    <row r="675" spans="1:5" x14ac:dyDescent="0.2">
      <c r="A675" s="299" t="s">
        <v>121</v>
      </c>
      <c r="B675" s="107"/>
      <c r="C675" s="107"/>
      <c r="D675" s="106"/>
      <c r="E675" s="107"/>
    </row>
    <row r="676" spans="1:5" x14ac:dyDescent="0.2">
      <c r="A676" s="299" t="s">
        <v>122</v>
      </c>
      <c r="B676" s="107"/>
      <c r="C676" s="107"/>
      <c r="D676" s="106"/>
      <c r="E676" s="107"/>
    </row>
    <row r="677" spans="1:5" x14ac:dyDescent="0.2">
      <c r="A677" s="299" t="s">
        <v>123</v>
      </c>
      <c r="B677" s="107"/>
      <c r="C677" s="107"/>
      <c r="D677" s="106"/>
      <c r="E677" s="107"/>
    </row>
    <row r="678" spans="1:5" x14ac:dyDescent="0.2">
      <c r="A678" s="299" t="s">
        <v>125</v>
      </c>
      <c r="B678" s="107"/>
      <c r="C678" s="107"/>
      <c r="D678" s="106"/>
      <c r="E678" s="107"/>
    </row>
    <row r="679" spans="1:5" x14ac:dyDescent="0.2">
      <c r="A679" s="299" t="s">
        <v>133</v>
      </c>
      <c r="B679" s="107"/>
      <c r="C679" s="107"/>
      <c r="D679" s="106"/>
      <c r="E679" s="107"/>
    </row>
    <row r="680" spans="1:5" x14ac:dyDescent="0.2">
      <c r="A680" s="299" t="s">
        <v>134</v>
      </c>
      <c r="B680" s="107"/>
      <c r="C680" s="107"/>
      <c r="D680" s="106"/>
      <c r="E680" s="107"/>
    </row>
    <row r="681" spans="1:5" ht="13.5" thickBot="1" x14ac:dyDescent="0.25">
      <c r="A681" s="300" t="s">
        <v>110</v>
      </c>
      <c r="B681" s="301"/>
      <c r="C681" s="301"/>
      <c r="D681" s="302"/>
      <c r="E681" s="301"/>
    </row>
    <row r="689" spans="1:7" x14ac:dyDescent="0.2">
      <c r="A689" s="319"/>
      <c r="B689" s="319"/>
      <c r="C689" s="996"/>
      <c r="D689" s="986"/>
      <c r="E689" s="319"/>
      <c r="F689" s="319"/>
    </row>
    <row r="690" spans="1:7" x14ac:dyDescent="0.2">
      <c r="A690" s="320" t="s">
        <v>300</v>
      </c>
      <c r="B690" s="320"/>
      <c r="C690" s="996" t="s">
        <v>26</v>
      </c>
      <c r="D690" s="986"/>
      <c r="E690" s="320"/>
      <c r="F690" s="986" t="s">
        <v>297</v>
      </c>
      <c r="G690" s="986"/>
    </row>
    <row r="691" spans="1:7" x14ac:dyDescent="0.2">
      <c r="A691" s="320" t="s">
        <v>298</v>
      </c>
      <c r="B691" s="21"/>
      <c r="C691" s="986" t="s">
        <v>296</v>
      </c>
      <c r="D691" s="987"/>
      <c r="E691" s="320"/>
      <c r="F691" s="986" t="s">
        <v>299</v>
      </c>
      <c r="G691" s="986"/>
    </row>
  </sheetData>
  <mergeCells count="418">
    <mergeCell ref="F3:J3"/>
    <mergeCell ref="A573:D573"/>
    <mergeCell ref="A544:B544"/>
    <mergeCell ref="A560:D560"/>
    <mergeCell ref="A561:D561"/>
    <mergeCell ref="A564:D564"/>
    <mergeCell ref="A52:C52"/>
    <mergeCell ref="A61:C61"/>
    <mergeCell ref="A554:B554"/>
    <mergeCell ref="A550:B550"/>
    <mergeCell ref="A66:C66"/>
    <mergeCell ref="A547:B547"/>
    <mergeCell ref="A548:B548"/>
    <mergeCell ref="A549:B549"/>
    <mergeCell ref="A563:D563"/>
    <mergeCell ref="A531:D531"/>
    <mergeCell ref="A536:D536"/>
    <mergeCell ref="A539:D539"/>
    <mergeCell ref="A538:D538"/>
    <mergeCell ref="A541:D541"/>
    <mergeCell ref="A562:D562"/>
    <mergeCell ref="A551:B551"/>
    <mergeCell ref="A533:D533"/>
    <mergeCell ref="A534:D534"/>
    <mergeCell ref="C691:D691"/>
    <mergeCell ref="F691:G691"/>
    <mergeCell ref="A478:I478"/>
    <mergeCell ref="A493:C493"/>
    <mergeCell ref="D543:D544"/>
    <mergeCell ref="A94:E94"/>
    <mergeCell ref="A480:E480"/>
    <mergeCell ref="A101:D101"/>
    <mergeCell ref="C690:D690"/>
    <mergeCell ref="A641:B641"/>
    <mergeCell ref="A642:B642"/>
    <mergeCell ref="A643:B643"/>
    <mergeCell ref="A644:B644"/>
    <mergeCell ref="A645:B645"/>
    <mergeCell ref="A646:B646"/>
    <mergeCell ref="A647:B647"/>
    <mergeCell ref="C689:D689"/>
    <mergeCell ref="F690:G690"/>
    <mergeCell ref="A390:I390"/>
    <mergeCell ref="A654:B654"/>
    <mergeCell ref="A587:D587"/>
    <mergeCell ref="A590:D590"/>
    <mergeCell ref="A577:D577"/>
    <mergeCell ref="A580:D580"/>
    <mergeCell ref="A652:D652"/>
    <mergeCell ref="A655:B655"/>
    <mergeCell ref="A625:D625"/>
    <mergeCell ref="A620:D620"/>
    <mergeCell ref="A621:D621"/>
    <mergeCell ref="A639:B640"/>
    <mergeCell ref="A650:F650"/>
    <mergeCell ref="C639:F639"/>
    <mergeCell ref="A626:D626"/>
    <mergeCell ref="A630:D630"/>
    <mergeCell ref="A637:F637"/>
    <mergeCell ref="A582:D582"/>
    <mergeCell ref="A627:D627"/>
    <mergeCell ref="A628:D628"/>
    <mergeCell ref="A629:D629"/>
    <mergeCell ref="A624:D624"/>
    <mergeCell ref="A565:D565"/>
    <mergeCell ref="A569:D569"/>
    <mergeCell ref="A571:D571"/>
    <mergeCell ref="A592:D592"/>
    <mergeCell ref="A593:D593"/>
    <mergeCell ref="A574:D574"/>
    <mergeCell ref="A589:D589"/>
    <mergeCell ref="A575:D575"/>
    <mergeCell ref="A576:D576"/>
    <mergeCell ref="A568:D568"/>
    <mergeCell ref="A572:D572"/>
    <mergeCell ref="A567:D567"/>
    <mergeCell ref="A566:D566"/>
    <mergeCell ref="A584:D584"/>
    <mergeCell ref="A570:D570"/>
    <mergeCell ref="A619:D619"/>
    <mergeCell ref="A622:D622"/>
    <mergeCell ref="A623:D623"/>
    <mergeCell ref="A603:D603"/>
    <mergeCell ref="A545:B545"/>
    <mergeCell ref="A546:B546"/>
    <mergeCell ref="A529:D529"/>
    <mergeCell ref="A530:D530"/>
    <mergeCell ref="A543:B543"/>
    <mergeCell ref="C543:C544"/>
    <mergeCell ref="A535:D535"/>
    <mergeCell ref="A537:D537"/>
    <mergeCell ref="A525:D525"/>
    <mergeCell ref="A526:D526"/>
    <mergeCell ref="A527:D527"/>
    <mergeCell ref="A532:D532"/>
    <mergeCell ref="A528:D528"/>
    <mergeCell ref="A516:D516"/>
    <mergeCell ref="A517:D517"/>
    <mergeCell ref="A518:D518"/>
    <mergeCell ref="A519:D519"/>
    <mergeCell ref="A520:D520"/>
    <mergeCell ref="A521:D521"/>
    <mergeCell ref="A522:D522"/>
    <mergeCell ref="A523:D523"/>
    <mergeCell ref="A524:D524"/>
    <mergeCell ref="A510:D510"/>
    <mergeCell ref="A511:D511"/>
    <mergeCell ref="A512:D512"/>
    <mergeCell ref="A513:D513"/>
    <mergeCell ref="A514:D514"/>
    <mergeCell ref="A421:B421"/>
    <mergeCell ref="A515:D515"/>
    <mergeCell ref="A508:D508"/>
    <mergeCell ref="A189:B189"/>
    <mergeCell ref="A200:B200"/>
    <mergeCell ref="A196:B196"/>
    <mergeCell ref="A206:B206"/>
    <mergeCell ref="A207:B207"/>
    <mergeCell ref="A302:B302"/>
    <mergeCell ref="A303:B303"/>
    <mergeCell ref="A304:B304"/>
    <mergeCell ref="A305:B305"/>
    <mergeCell ref="A306:B306"/>
    <mergeCell ref="A307:B307"/>
    <mergeCell ref="A315:B315"/>
    <mergeCell ref="A361:B361"/>
    <mergeCell ref="A369:B369"/>
    <mergeCell ref="A370:B370"/>
    <mergeCell ref="A375:B375"/>
    <mergeCell ref="A509:D509"/>
    <mergeCell ref="A422:B422"/>
    <mergeCell ref="A199:B199"/>
    <mergeCell ref="C437:D437"/>
    <mergeCell ref="A505:D505"/>
    <mergeCell ref="A506:D506"/>
    <mergeCell ref="A507:D507"/>
    <mergeCell ref="A499:D499"/>
    <mergeCell ref="A500:D500"/>
    <mergeCell ref="A501:D501"/>
    <mergeCell ref="A495:D495"/>
    <mergeCell ref="A496:D496"/>
    <mergeCell ref="A497:D497"/>
    <mergeCell ref="A423:B423"/>
    <mergeCell ref="A209:B209"/>
    <mergeCell ref="A226:B226"/>
    <mergeCell ref="A324:C324"/>
    <mergeCell ref="A312:B312"/>
    <mergeCell ref="A313:B313"/>
    <mergeCell ref="A318:B318"/>
    <mergeCell ref="A201:B201"/>
    <mergeCell ref="A202:B202"/>
    <mergeCell ref="A205:B205"/>
    <mergeCell ref="A217:B217"/>
    <mergeCell ref="A59:B59"/>
    <mergeCell ref="A29:I29"/>
    <mergeCell ref="A4:I4"/>
    <mergeCell ref="A5:I5"/>
    <mergeCell ref="A153:I153"/>
    <mergeCell ref="A155:B155"/>
    <mergeCell ref="A162:B162"/>
    <mergeCell ref="A156:B156"/>
    <mergeCell ref="A44:B44"/>
    <mergeCell ref="H7:H8"/>
    <mergeCell ref="G7:G8"/>
    <mergeCell ref="I7:I8"/>
    <mergeCell ref="A9:I9"/>
    <mergeCell ref="A19:I19"/>
    <mergeCell ref="B7:B8"/>
    <mergeCell ref="A7:A8"/>
    <mergeCell ref="C7:C8"/>
    <mergeCell ref="D7:D8"/>
    <mergeCell ref="B6:G6"/>
    <mergeCell ref="A34:I34"/>
    <mergeCell ref="A50:B50"/>
    <mergeCell ref="A120:C120"/>
    <mergeCell ref="F7:F8"/>
    <mergeCell ref="E7:E8"/>
    <mergeCell ref="A56:B56"/>
    <mergeCell ref="C40:C42"/>
    <mergeCell ref="A57:B57"/>
    <mergeCell ref="A58:B58"/>
    <mergeCell ref="A53:B53"/>
    <mergeCell ref="A43:C43"/>
    <mergeCell ref="A47:B47"/>
    <mergeCell ref="A48:B48"/>
    <mergeCell ref="A49:B49"/>
    <mergeCell ref="A40:B42"/>
    <mergeCell ref="A45:B45"/>
    <mergeCell ref="A46:B46"/>
    <mergeCell ref="A51:B51"/>
    <mergeCell ref="A54:B54"/>
    <mergeCell ref="A55:B55"/>
    <mergeCell ref="E173:E174"/>
    <mergeCell ref="F173:H173"/>
    <mergeCell ref="I173:I174"/>
    <mergeCell ref="A126:D126"/>
    <mergeCell ref="A128:B128"/>
    <mergeCell ref="A109:G109"/>
    <mergeCell ref="G111:I111"/>
    <mergeCell ref="B111:F111"/>
    <mergeCell ref="A131:B131"/>
    <mergeCell ref="A129:B129"/>
    <mergeCell ref="A63:B63"/>
    <mergeCell ref="A64:B64"/>
    <mergeCell ref="A67:B67"/>
    <mergeCell ref="A110:C110"/>
    <mergeCell ref="A119:C119"/>
    <mergeCell ref="A102:C102"/>
    <mergeCell ref="A65:B65"/>
    <mergeCell ref="A76:E76"/>
    <mergeCell ref="A171:I171"/>
    <mergeCell ref="B175:D175"/>
    <mergeCell ref="A68:B68"/>
    <mergeCell ref="A173:D174"/>
    <mergeCell ref="A231:B231"/>
    <mergeCell ref="A239:D239"/>
    <mergeCell ref="A232:B232"/>
    <mergeCell ref="A241:B241"/>
    <mergeCell ref="A233:B233"/>
    <mergeCell ref="A234:B234"/>
    <mergeCell ref="A235:B235"/>
    <mergeCell ref="A236:B236"/>
    <mergeCell ref="A213:B213"/>
    <mergeCell ref="A299:B299"/>
    <mergeCell ref="A309:B309"/>
    <mergeCell ref="A286:D286"/>
    <mergeCell ref="A283:B283"/>
    <mergeCell ref="A297:B297"/>
    <mergeCell ref="A298:B298"/>
    <mergeCell ref="A250:E250"/>
    <mergeCell ref="A243:B243"/>
    <mergeCell ref="B262:E262"/>
    <mergeCell ref="B254:E254"/>
    <mergeCell ref="A244:B244"/>
    <mergeCell ref="A275:B275"/>
    <mergeCell ref="A284:B284"/>
    <mergeCell ref="A293:B293"/>
    <mergeCell ref="A294:B294"/>
    <mergeCell ref="A295:B295"/>
    <mergeCell ref="A242:B242"/>
    <mergeCell ref="A277:B277"/>
    <mergeCell ref="A278:B278"/>
    <mergeCell ref="A301:B301"/>
    <mergeCell ref="A308:B308"/>
    <mergeCell ref="A336:B336"/>
    <mergeCell ref="A337:B337"/>
    <mergeCell ref="A339:B339"/>
    <mergeCell ref="A342:B342"/>
    <mergeCell ref="A335:B335"/>
    <mergeCell ref="A341:B341"/>
    <mergeCell ref="A338:B338"/>
    <mergeCell ref="A340:B340"/>
    <mergeCell ref="A285:B285"/>
    <mergeCell ref="A273:E273"/>
    <mergeCell ref="D252:E252"/>
    <mergeCell ref="B252:C252"/>
    <mergeCell ref="A276:B276"/>
    <mergeCell ref="A321:C321"/>
    <mergeCell ref="A288:B288"/>
    <mergeCell ref="A289:B289"/>
    <mergeCell ref="A290:B290"/>
    <mergeCell ref="A291:B291"/>
    <mergeCell ref="A292:B292"/>
    <mergeCell ref="G326:H326"/>
    <mergeCell ref="G327:H327"/>
    <mergeCell ref="G328:H328"/>
    <mergeCell ref="A328:B328"/>
    <mergeCell ref="A333:B333"/>
    <mergeCell ref="A334:B334"/>
    <mergeCell ref="A326:B326"/>
    <mergeCell ref="A327:B327"/>
    <mergeCell ref="A329:B329"/>
    <mergeCell ref="A332:B332"/>
    <mergeCell ref="A330:B330"/>
    <mergeCell ref="A331:B331"/>
    <mergeCell ref="A62:B62"/>
    <mergeCell ref="A180:D180"/>
    <mergeCell ref="A192:B192"/>
    <mergeCell ref="A193:B193"/>
    <mergeCell ref="A194:B194"/>
    <mergeCell ref="A225:B225"/>
    <mergeCell ref="A197:B197"/>
    <mergeCell ref="A208:B208"/>
    <mergeCell ref="A211:B211"/>
    <mergeCell ref="A198:B198"/>
    <mergeCell ref="B177:D177"/>
    <mergeCell ref="B178:D178"/>
    <mergeCell ref="A190:B190"/>
    <mergeCell ref="A191:B191"/>
    <mergeCell ref="A185:G185"/>
    <mergeCell ref="A195:B195"/>
    <mergeCell ref="A188:B188"/>
    <mergeCell ref="A203:B203"/>
    <mergeCell ref="A210:B210"/>
    <mergeCell ref="A212:B212"/>
    <mergeCell ref="A223:B223"/>
    <mergeCell ref="A214:B214"/>
    <mergeCell ref="A215:B215"/>
    <mergeCell ref="A216:B216"/>
    <mergeCell ref="A365:B365"/>
    <mergeCell ref="A343:B343"/>
    <mergeCell ref="A344:B344"/>
    <mergeCell ref="A354:E354"/>
    <mergeCell ref="A345:B345"/>
    <mergeCell ref="A346:B346"/>
    <mergeCell ref="A362:B362"/>
    <mergeCell ref="A357:B357"/>
    <mergeCell ref="A348:B348"/>
    <mergeCell ref="A363:B363"/>
    <mergeCell ref="A347:B347"/>
    <mergeCell ref="A356:B356"/>
    <mergeCell ref="A360:B360"/>
    <mergeCell ref="A349:B349"/>
    <mergeCell ref="A503:D503"/>
    <mergeCell ref="A504:D504"/>
    <mergeCell ref="A443:B443"/>
    <mergeCell ref="A444:B444"/>
    <mergeCell ref="A481:B481"/>
    <mergeCell ref="C481:D481"/>
    <mergeCell ref="A482:B482"/>
    <mergeCell ref="C482:D482"/>
    <mergeCell ref="A415:C415"/>
    <mergeCell ref="A445:B445"/>
    <mergeCell ref="A446:B446"/>
    <mergeCell ref="A447:B447"/>
    <mergeCell ref="A448:B448"/>
    <mergeCell ref="A498:D498"/>
    <mergeCell ref="A502:D502"/>
    <mergeCell ref="A437:B437"/>
    <mergeCell ref="A427:B427"/>
    <mergeCell ref="C436:D436"/>
    <mergeCell ref="A436:B436"/>
    <mergeCell ref="A441:C441"/>
    <mergeCell ref="A440:D440"/>
    <mergeCell ref="A417:B417"/>
    <mergeCell ref="A418:B418"/>
    <mergeCell ref="A419:B419"/>
    <mergeCell ref="A613:D613"/>
    <mergeCell ref="A614:D614"/>
    <mergeCell ref="A585:D585"/>
    <mergeCell ref="A583:D583"/>
    <mergeCell ref="A588:D588"/>
    <mergeCell ref="A586:D586"/>
    <mergeCell ref="A602:D602"/>
    <mergeCell ref="A594:D594"/>
    <mergeCell ref="A595:D595"/>
    <mergeCell ref="A420:B420"/>
    <mergeCell ref="A426:B426"/>
    <mergeCell ref="A617:C617"/>
    <mergeCell ref="A605:D605"/>
    <mergeCell ref="A607:D607"/>
    <mergeCell ref="A428:B428"/>
    <mergeCell ref="A429:B429"/>
    <mergeCell ref="A424:B424"/>
    <mergeCell ref="A430:B430"/>
    <mergeCell ref="A553:B553"/>
    <mergeCell ref="A604:D604"/>
    <mergeCell ref="A610:D610"/>
    <mergeCell ref="A611:D611"/>
    <mergeCell ref="A591:D591"/>
    <mergeCell ref="A552:B552"/>
    <mergeCell ref="A596:D596"/>
    <mergeCell ref="A601:D601"/>
    <mergeCell ref="A555:B555"/>
    <mergeCell ref="A558:C558"/>
    <mergeCell ref="A608:D608"/>
    <mergeCell ref="A425:B425"/>
    <mergeCell ref="A609:D609"/>
    <mergeCell ref="A606:D606"/>
    <mergeCell ref="A612:D612"/>
    <mergeCell ref="A316:B316"/>
    <mergeCell ref="A314:B314"/>
    <mergeCell ref="A296:B296"/>
    <mergeCell ref="A310:B310"/>
    <mergeCell ref="A311:B311"/>
    <mergeCell ref="A300:B300"/>
    <mergeCell ref="A317:B317"/>
    <mergeCell ref="A367:B367"/>
    <mergeCell ref="B394:D394"/>
    <mergeCell ref="A376:B376"/>
    <mergeCell ref="A385:E385"/>
    <mergeCell ref="A382:B382"/>
    <mergeCell ref="A392:I392"/>
    <mergeCell ref="A373:D373"/>
    <mergeCell ref="A366:B366"/>
    <mergeCell ref="A368:B368"/>
    <mergeCell ref="F394:H394"/>
    <mergeCell ref="A383:B383"/>
    <mergeCell ref="A377:B377"/>
    <mergeCell ref="A394:A395"/>
    <mergeCell ref="A380:E380"/>
    <mergeCell ref="A358:B358"/>
    <mergeCell ref="A359:B359"/>
    <mergeCell ref="A364:B364"/>
    <mergeCell ref="A60:B60"/>
    <mergeCell ref="A133:B133"/>
    <mergeCell ref="A111:A112"/>
    <mergeCell ref="A187:B187"/>
    <mergeCell ref="A281:B281"/>
    <mergeCell ref="A282:B282"/>
    <mergeCell ref="A134:B134"/>
    <mergeCell ref="A132:B132"/>
    <mergeCell ref="A163:B163"/>
    <mergeCell ref="A135:B135"/>
    <mergeCell ref="A279:B279"/>
    <mergeCell ref="A221:E221"/>
    <mergeCell ref="A218:B218"/>
    <mergeCell ref="A227:B227"/>
    <mergeCell ref="A130:B130"/>
    <mergeCell ref="A224:B224"/>
    <mergeCell ref="A229:B229"/>
    <mergeCell ref="A230:B230"/>
    <mergeCell ref="A280:B280"/>
    <mergeCell ref="A228:B228"/>
    <mergeCell ref="A204:B204"/>
    <mergeCell ref="A127:C127"/>
    <mergeCell ref="B179:D179"/>
    <mergeCell ref="B176:D176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&amp;C&amp;"-,Standardowy"&lt;Urząd Dzielnicy Włochy &gt;
Informacja dodatkowa do sprawozdania finansowego za rok obrotowy zakończony 31 grudnia 2023
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1" max="8" man="1"/>
    <brk id="539" max="16383" man="1"/>
    <brk id="557" max="16383" man="1"/>
    <brk id="578" max="16383" man="1"/>
    <brk id="597" max="16383" man="1"/>
    <brk id="635" max="16383" man="1"/>
    <brk id="6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2023</vt:lpstr>
      <vt:lpstr>Rachunek zysków i strat 2023</vt:lpstr>
      <vt:lpstr>Zestaw. zmian w funduszu 2023</vt:lpstr>
      <vt:lpstr>Załącznik 21 Noty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Maciejak Dorota</cp:lastModifiedBy>
  <cp:lastPrinted>2024-02-29T13:53:20Z</cp:lastPrinted>
  <dcterms:created xsi:type="dcterms:W3CDTF">2005-12-16T09:59:57Z</dcterms:created>
  <dcterms:modified xsi:type="dcterms:W3CDTF">2024-05-06T11:30:38Z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