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BILANSE\BILANS 2023\BILANS KOREKTA\"/>
    </mc:Choice>
  </mc:AlternateContent>
  <bookViews>
    <workbookView xWindow="-120" yWindow="-120" windowWidth="29040" windowHeight="15840" tabRatio="599" firstSheet="1" activeTab="2"/>
  </bookViews>
  <sheets>
    <sheet name="BExRepositorySheet" sheetId="2" state="veryHidden" r:id="rId1"/>
    <sheet name="2.5g korekta" sheetId="71" r:id="rId2"/>
    <sheet name="Załącznik 21 korekta" sheetId="67" r:id="rId3"/>
    <sheet name="II.1.6 korekta" sheetId="73" r:id="rId4"/>
  </sheets>
  <definedNames>
    <definedName name="_xlnm.Print_Area" localSheetId="1">'2.5g korekta'!$A$1:$E$38</definedName>
  </definedName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73" l="1"/>
  <c r="H32" i="73"/>
  <c r="E10" i="71"/>
  <c r="D10" i="71"/>
  <c r="C10" i="71"/>
  <c r="B10" i="71"/>
  <c r="F541" i="67"/>
  <c r="F538" i="67"/>
  <c r="G62" i="73" l="1"/>
  <c r="F62" i="73"/>
  <c r="E62" i="73"/>
  <c r="G32" i="73"/>
  <c r="F32" i="73"/>
  <c r="E32" i="73"/>
  <c r="D35" i="71" l="1"/>
  <c r="E35" i="71"/>
  <c r="C35" i="71"/>
  <c r="B35" i="71"/>
  <c r="B464" i="67" l="1"/>
  <c r="C464" i="67"/>
  <c r="G217" i="67" l="1"/>
  <c r="I180" i="67"/>
  <c r="C414" i="67" l="1"/>
  <c r="D414" i="67"/>
  <c r="E414" i="67"/>
  <c r="F414" i="67"/>
  <c r="G414" i="67"/>
  <c r="H414" i="67"/>
  <c r="B414" i="67"/>
  <c r="C413" i="67"/>
  <c r="D413" i="67"/>
  <c r="E413" i="67"/>
  <c r="F413" i="67"/>
  <c r="G413" i="67"/>
  <c r="H413" i="67"/>
  <c r="B413" i="67"/>
  <c r="I412" i="67"/>
  <c r="I411" i="67"/>
  <c r="I410" i="67"/>
  <c r="D95" i="67"/>
  <c r="C95" i="67"/>
  <c r="B95" i="67"/>
  <c r="I405" i="67"/>
  <c r="I406" i="67"/>
  <c r="I407" i="67"/>
  <c r="I408" i="67"/>
  <c r="I402" i="67"/>
  <c r="I403" i="67"/>
  <c r="I401" i="67"/>
  <c r="I399" i="67"/>
  <c r="H404" i="67"/>
  <c r="G404" i="67"/>
  <c r="F404" i="67"/>
  <c r="H400" i="67"/>
  <c r="H409" i="67" s="1"/>
  <c r="H415" i="67" s="1"/>
  <c r="G400" i="67"/>
  <c r="G409" i="67" s="1"/>
  <c r="F400" i="67"/>
  <c r="F409" i="67"/>
  <c r="F415" i="67" s="1"/>
  <c r="E404" i="67"/>
  <c r="E400" i="67"/>
  <c r="E409" i="67" s="1"/>
  <c r="E415" i="67" s="1"/>
  <c r="E92" i="67"/>
  <c r="E91" i="67"/>
  <c r="F623" i="67"/>
  <c r="E623" i="67"/>
  <c r="F603" i="67"/>
  <c r="E603" i="67"/>
  <c r="D288" i="67"/>
  <c r="C288" i="67"/>
  <c r="E269" i="67"/>
  <c r="E272" i="67" s="1"/>
  <c r="D269" i="67"/>
  <c r="D272" i="67" s="1"/>
  <c r="C269" i="67"/>
  <c r="C272" i="67" s="1"/>
  <c r="B269" i="67"/>
  <c r="B272" i="67" s="1"/>
  <c r="C261" i="67"/>
  <c r="C264" i="67" s="1"/>
  <c r="D261" i="67"/>
  <c r="D264" i="67" s="1"/>
  <c r="E261" i="67"/>
  <c r="E264" i="67" s="1"/>
  <c r="B261" i="67"/>
  <c r="B264" i="67" s="1"/>
  <c r="D227" i="67"/>
  <c r="C227" i="67"/>
  <c r="D129" i="67"/>
  <c r="C129" i="67"/>
  <c r="I30" i="67"/>
  <c r="I20" i="67"/>
  <c r="I32" i="67"/>
  <c r="I31" i="67"/>
  <c r="I33" i="67" s="1"/>
  <c r="I27" i="67"/>
  <c r="I26" i="67"/>
  <c r="I25" i="67" s="1"/>
  <c r="I24" i="67"/>
  <c r="I23" i="67"/>
  <c r="I22" i="67"/>
  <c r="I17" i="67"/>
  <c r="I16" i="67"/>
  <c r="I13" i="67"/>
  <c r="I12" i="67"/>
  <c r="I10" i="67"/>
  <c r="F116" i="67"/>
  <c r="G116" i="67"/>
  <c r="H116" i="67"/>
  <c r="I116" i="67"/>
  <c r="C479" i="67"/>
  <c r="B479" i="67"/>
  <c r="C472" i="67"/>
  <c r="B472" i="67"/>
  <c r="C459" i="67"/>
  <c r="C458" i="67" s="1"/>
  <c r="B459" i="67"/>
  <c r="B458" i="67" s="1"/>
  <c r="F658" i="67"/>
  <c r="F664" i="67"/>
  <c r="E658" i="67"/>
  <c r="E664" i="67"/>
  <c r="D658" i="67"/>
  <c r="D664" i="67" s="1"/>
  <c r="C658" i="67"/>
  <c r="C664" i="67" s="1"/>
  <c r="F640" i="67"/>
  <c r="E640" i="67"/>
  <c r="F637" i="67"/>
  <c r="E637" i="67"/>
  <c r="F620" i="67"/>
  <c r="E620" i="67"/>
  <c r="F607" i="67"/>
  <c r="E607" i="67"/>
  <c r="E601" i="67" s="1"/>
  <c r="E613" i="67" s="1"/>
  <c r="F583" i="67"/>
  <c r="E583" i="67"/>
  <c r="F578" i="67"/>
  <c r="E578" i="67"/>
  <c r="D572" i="67"/>
  <c r="C572" i="67"/>
  <c r="F527" i="67"/>
  <c r="F526" i="67" s="1"/>
  <c r="E527" i="67"/>
  <c r="E526" i="67" s="1"/>
  <c r="F513" i="67"/>
  <c r="E513" i="67"/>
  <c r="D425" i="67"/>
  <c r="D424" i="67" s="1"/>
  <c r="D433" i="67" s="1"/>
  <c r="C425" i="67"/>
  <c r="C424" i="67" s="1"/>
  <c r="C433" i="67" s="1"/>
  <c r="D404" i="67"/>
  <c r="C404" i="67"/>
  <c r="B404" i="67"/>
  <c r="D400" i="67"/>
  <c r="C400" i="67"/>
  <c r="B400" i="67"/>
  <c r="E116" i="67"/>
  <c r="D116" i="67"/>
  <c r="C116" i="67"/>
  <c r="B116" i="67"/>
  <c r="D380" i="67"/>
  <c r="C380" i="67"/>
  <c r="C247" i="67"/>
  <c r="D247" i="67"/>
  <c r="C231" i="67"/>
  <c r="C239" i="67" s="1"/>
  <c r="D231" i="67"/>
  <c r="C235" i="67"/>
  <c r="D235" i="67"/>
  <c r="C67" i="67"/>
  <c r="C65" i="67"/>
  <c r="C57" i="67"/>
  <c r="C54" i="67"/>
  <c r="C60" i="67" s="1"/>
  <c r="C48" i="67"/>
  <c r="C360" i="67"/>
  <c r="D360" i="67"/>
  <c r="C368" i="67"/>
  <c r="C373" i="67" s="1"/>
  <c r="D368" i="67"/>
  <c r="C330" i="67"/>
  <c r="D330" i="67"/>
  <c r="C341" i="67"/>
  <c r="D341" i="67"/>
  <c r="D300" i="67"/>
  <c r="D321" i="67" s="1"/>
  <c r="C300" i="67"/>
  <c r="C321" i="67" s="1"/>
  <c r="G220" i="67"/>
  <c r="G219" i="67"/>
  <c r="G218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F200" i="67"/>
  <c r="F221" i="67" s="1"/>
  <c r="E200" i="67"/>
  <c r="E221" i="67" s="1"/>
  <c r="D200" i="67"/>
  <c r="D221" i="67" s="1"/>
  <c r="C200" i="67"/>
  <c r="C221" i="67" s="1"/>
  <c r="G199" i="67"/>
  <c r="G198" i="67"/>
  <c r="G197" i="67"/>
  <c r="G196" i="67"/>
  <c r="G195" i="67"/>
  <c r="G194" i="67"/>
  <c r="G193" i="67"/>
  <c r="G192" i="67"/>
  <c r="G191" i="67"/>
  <c r="H183" i="67"/>
  <c r="G183" i="67"/>
  <c r="F183" i="67"/>
  <c r="E183" i="67"/>
  <c r="I182" i="67"/>
  <c r="I181" i="67"/>
  <c r="I179" i="67"/>
  <c r="I178" i="67"/>
  <c r="G171" i="67"/>
  <c r="F171" i="67"/>
  <c r="E171" i="67"/>
  <c r="G164" i="67"/>
  <c r="F164" i="67"/>
  <c r="E164" i="67"/>
  <c r="D93" i="67"/>
  <c r="C93" i="67"/>
  <c r="B93" i="67"/>
  <c r="E90" i="67"/>
  <c r="E93" i="67" s="1"/>
  <c r="E87" i="67"/>
  <c r="E86" i="67"/>
  <c r="E85" i="67"/>
  <c r="D84" i="67"/>
  <c r="C84" i="67"/>
  <c r="B84" i="67"/>
  <c r="E83" i="67"/>
  <c r="E82" i="67"/>
  <c r="D81" i="67"/>
  <c r="D88" i="67" s="1"/>
  <c r="D96" i="67" s="1"/>
  <c r="C81" i="67"/>
  <c r="C88" i="67" s="1"/>
  <c r="C96" i="67" s="1"/>
  <c r="B81" i="67"/>
  <c r="E80" i="67"/>
  <c r="H35" i="67"/>
  <c r="G35" i="67"/>
  <c r="F35" i="67"/>
  <c r="E35" i="67"/>
  <c r="D35" i="67"/>
  <c r="C35" i="67"/>
  <c r="B35" i="67"/>
  <c r="H33" i="67"/>
  <c r="G33" i="67"/>
  <c r="F33" i="67"/>
  <c r="E33" i="67"/>
  <c r="D33" i="67"/>
  <c r="C33" i="67"/>
  <c r="B33" i="67"/>
  <c r="H25" i="67"/>
  <c r="G25" i="67"/>
  <c r="F25" i="67"/>
  <c r="E25" i="67"/>
  <c r="D25" i="67"/>
  <c r="C25" i="67"/>
  <c r="B25" i="67"/>
  <c r="H21" i="67"/>
  <c r="G21" i="67"/>
  <c r="F21" i="67"/>
  <c r="F28" i="67" s="1"/>
  <c r="E21" i="67"/>
  <c r="D21" i="67"/>
  <c r="C21" i="67"/>
  <c r="B21" i="67"/>
  <c r="H15" i="67"/>
  <c r="G15" i="67"/>
  <c r="F15" i="67"/>
  <c r="F18" i="67" s="1"/>
  <c r="E15" i="67"/>
  <c r="D15" i="67"/>
  <c r="C15" i="67"/>
  <c r="B15" i="67"/>
  <c r="H11" i="67"/>
  <c r="G11" i="67"/>
  <c r="F11" i="67"/>
  <c r="E11" i="67"/>
  <c r="D11" i="67"/>
  <c r="C11" i="67"/>
  <c r="C18" i="67" s="1"/>
  <c r="B11" i="67"/>
  <c r="I15" i="67"/>
  <c r="I404" i="67"/>
  <c r="H28" i="67"/>
  <c r="I400" i="67"/>
  <c r="D352" i="67" l="1"/>
  <c r="E631" i="67"/>
  <c r="F647" i="67"/>
  <c r="E647" i="67"/>
  <c r="C471" i="67"/>
  <c r="B471" i="67"/>
  <c r="C28" i="67"/>
  <c r="G28" i="67"/>
  <c r="B409" i="67"/>
  <c r="B415" i="67" s="1"/>
  <c r="E81" i="67"/>
  <c r="G415" i="67"/>
  <c r="D18" i="67"/>
  <c r="D36" i="67" s="1"/>
  <c r="E95" i="67"/>
  <c r="D373" i="67"/>
  <c r="C51" i="67"/>
  <c r="C68" i="67" s="1"/>
  <c r="D239" i="67"/>
  <c r="D409" i="67"/>
  <c r="D415" i="67" s="1"/>
  <c r="I413" i="67"/>
  <c r="F594" i="67"/>
  <c r="E594" i="67"/>
  <c r="F556" i="67"/>
  <c r="E556" i="67"/>
  <c r="C352" i="67"/>
  <c r="G200" i="67"/>
  <c r="G221" i="67" s="1"/>
  <c r="B28" i="67"/>
  <c r="D28" i="67"/>
  <c r="H18" i="67"/>
  <c r="H36" i="67" s="1"/>
  <c r="G18" i="67"/>
  <c r="G36" i="67" s="1"/>
  <c r="B18" i="67"/>
  <c r="I11" i="67"/>
  <c r="I18" i="67" s="1"/>
  <c r="E18" i="67"/>
  <c r="I414" i="67"/>
  <c r="B36" i="67"/>
  <c r="E28" i="67"/>
  <c r="B88" i="67"/>
  <c r="B96" i="67" s="1"/>
  <c r="F631" i="67"/>
  <c r="C409" i="67"/>
  <c r="C415" i="67" s="1"/>
  <c r="E84" i="67"/>
  <c r="I21" i="67"/>
  <c r="I28" i="67" s="1"/>
  <c r="C36" i="67"/>
  <c r="F601" i="67"/>
  <c r="F613" i="67" s="1"/>
  <c r="E88" i="67"/>
  <c r="E96" i="67" s="1"/>
  <c r="F36" i="67"/>
  <c r="I183" i="67"/>
  <c r="I409" i="67"/>
  <c r="I35" i="67"/>
  <c r="I415" i="67" l="1"/>
  <c r="I36" i="67"/>
  <c r="E36" i="67"/>
</calcChain>
</file>

<file path=xl/sharedStrings.xml><?xml version="1.0" encoding="utf-8"?>
<sst xmlns="http://schemas.openxmlformats.org/spreadsheetml/2006/main" count="766" uniqueCount="477">
  <si>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</si>
  <si>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</si>
  <si>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</si>
  <si>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</si>
  <si>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</si>
  <si>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</si>
  <si>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</si>
  <si>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</si>
  <si>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</si>
  <si>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</si>
  <si>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</si>
  <si>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</si>
  <si>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</si>
  <si>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</si>
  <si>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</si>
  <si>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</si>
  <si>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</si>
  <si>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</si>
  <si>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</si>
  <si>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</si>
  <si>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</si>
  <si>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</si>
  <si>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</si>
  <si>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</si>
  <si>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</si>
  <si>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</si>
  <si>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</si>
  <si>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</si>
  <si>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</si>
  <si>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</si>
  <si>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</si>
  <si>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</si>
  <si>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</si>
  <si>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</si>
  <si>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</si>
  <si>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</si>
  <si>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</si>
  <si>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</si>
  <si>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</si>
  <si>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</si>
  <si>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</si>
  <si>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</si>
  <si>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</si>
  <si>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</si>
  <si>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</si>
  <si>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</si>
  <si>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</si>
  <si>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</si>
  <si>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</si>
  <si>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</si>
  <si>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</si>
  <si>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</si>
  <si>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</si>
  <si>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</si>
  <si>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</si>
  <si>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</si>
  <si>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</si>
  <si>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</si>
  <si>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</si>
  <si>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</si>
  <si>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</si>
  <si>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</si>
  <si>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</si>
  <si>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</si>
  <si>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</si>
  <si>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</si>
  <si>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</si>
  <si>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</si>
  <si>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</si>
  <si>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</si>
  <si>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</si>
  <si>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</si>
  <si>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</si>
  <si>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</si>
  <si>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</si>
  <si>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</si>
  <si>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</si>
  <si>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</si>
  <si>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</si>
  <si>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</si>
  <si>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</si>
  <si>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</si>
  <si>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</si>
  <si>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</si>
  <si>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</si>
  <si>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</si>
  <si>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</si>
  <si>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</si>
  <si>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</si>
  <si>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</si>
  <si>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</si>
  <si>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</si>
  <si>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</si>
  <si>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</si>
  <si>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</si>
  <si>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</si>
  <si>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</si>
  <si>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</si>
  <si>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</si>
  <si>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</si>
  <si>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</si>
  <si>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</si>
  <si>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</si>
  <si>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</si>
  <si>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</si>
  <si>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</si>
  <si>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</si>
  <si>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</si>
  <si>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</si>
  <si>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</si>
  <si>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</si>
  <si>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</si>
  <si>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</si>
  <si>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</si>
  <si>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</si>
  <si>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</si>
  <si>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</si>
  <si>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</si>
  <si>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</si>
  <si>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</si>
  <si>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</si>
  <si>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</si>
  <si>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</si>
  <si>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</si>
  <si>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</si>
  <si>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</si>
  <si>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</si>
  <si>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</si>
  <si>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</si>
  <si>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</si>
  <si>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</si>
  <si>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</si>
  <si>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</si>
  <si>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</si>
  <si>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</si>
  <si>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</si>
  <si>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</si>
  <si>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</si>
  <si>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</si>
  <si>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</si>
  <si>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</si>
  <si>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</si>
  <si>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</si>
  <si>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</si>
  <si>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</si>
  <si>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</si>
  <si>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</si>
  <si>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</si>
  <si>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</si>
  <si>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</si>
  <si>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</si>
  <si>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</si>
  <si>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</si>
  <si>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</si>
  <si>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</si>
  <si>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</si>
  <si>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</si>
  <si>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</si>
  <si>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</si>
  <si>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</si>
  <si>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</si>
  <si>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</si>
  <si>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</si>
  <si>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</si>
  <si>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</si>
  <si>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</si>
  <si>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</si>
  <si>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</si>
  <si>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</si>
  <si>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</si>
  <si>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</si>
  <si>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</si>
  <si>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</si>
  <si>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</si>
  <si>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</si>
  <si>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</si>
  <si>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</si>
  <si>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</si>
  <si>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</si>
  <si>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</si>
  <si>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</si>
  <si>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</si>
  <si>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</si>
  <si>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</si>
  <si>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</si>
  <si>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</si>
  <si>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</si>
  <si>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</si>
  <si>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</si>
  <si>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</si>
  <si>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</si>
  <si>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</si>
  <si>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</si>
  <si>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</si>
  <si>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</si>
  <si>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</si>
  <si>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</si>
  <si>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</si>
  <si>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</si>
  <si>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</si>
  <si>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</si>
  <si>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</si>
  <si>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</si>
  <si>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</si>
  <si>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</si>
  <si>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</si>
  <si>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</si>
  <si>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</si>
  <si>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</si>
  <si>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</si>
  <si>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</si>
  <si>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</si>
  <si>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</si>
  <si>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</si>
  <si>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</si>
  <si>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</si>
  <si>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</si>
  <si>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</si>
  <si>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</si>
  <si>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</si>
  <si>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</si>
  <si>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</si>
  <si>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</si>
  <si>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</si>
  <si>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</si>
  <si>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</si>
  <si>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</si>
  <si>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</si>
  <si>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</si>
  <si>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</si>
  <si>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</si>
  <si>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</si>
  <si>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</si>
  <si>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</si>
  <si>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</si>
  <si>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</si>
  <si>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</si>
  <si>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</si>
  <si>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</si>
  <si>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</si>
  <si>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</si>
  <si>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</si>
  <si>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</si>
  <si>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</si>
  <si>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</si>
  <si>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</si>
  <si>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</si>
  <si>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</si>
  <si>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</si>
  <si>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</si>
  <si>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</si>
  <si>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</si>
  <si>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</si>
  <si>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</si>
  <si>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</si>
  <si>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</si>
  <si>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</si>
  <si>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</si>
  <si>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</si>
  <si>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</si>
  <si>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</si>
  <si>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</si>
  <si>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</si>
  <si>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</si>
  <si>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</si>
  <si>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</si>
  <si>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</si>
  <si>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</si>
  <si>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</si>
  <si>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</si>
  <si>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</si>
  <si>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</si>
  <si>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</si>
  <si>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</si>
  <si>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</si>
  <si>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</si>
  <si>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</si>
  <si>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</si>
  <si>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</si>
  <si>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</si>
  <si>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</si>
  <si>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</si>
  <si>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</si>
  <si>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</si>
  <si>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</si>
  <si>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</si>
  <si>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</si>
  <si>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</si>
  <si>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</si>
  <si>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</si>
  <si>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</si>
  <si>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</si>
  <si>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</si>
  <si>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</si>
  <si>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</si>
  <si>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</si>
  <si>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</si>
  <si>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</si>
  <si>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</si>
  <si>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</si>
  <si>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</si>
  <si>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</si>
  <si>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</si>
  <si>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</si>
  <si>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</si>
  <si>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</si>
  <si>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</si>
  <si>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</si>
  <si>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</si>
  <si>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</si>
  <si>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</si>
  <si>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</si>
  <si>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</si>
  <si>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</si>
  <si>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</si>
  <si>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</si>
  <si>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</si>
  <si>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</si>
  <si>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</si>
  <si>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</si>
  <si>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</si>
  <si>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</si>
  <si>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</si>
  <si>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</si>
  <si>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</si>
  <si>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</si>
  <si>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</si>
  <si>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</si>
  <si>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</si>
  <si>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</si>
  <si>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</si>
  <si>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</si>
  <si>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</si>
  <si>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</si>
  <si>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</si>
  <si>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</si>
  <si>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</si>
  <si>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</si>
  <si>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</si>
  <si>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</si>
  <si>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</si>
  <si>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</si>
  <si>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</si>
  <si>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</si>
  <si>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</si>
  <si>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</si>
  <si>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</si>
  <si>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</si>
  <si>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</si>
  <si>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</si>
  <si>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</si>
  <si>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</si>
  <si>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</si>
  <si>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</si>
  <si>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</si>
  <si>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</si>
  <si>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</si>
  <si>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</si>
  <si>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</si>
  <si>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</si>
  <si>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</si>
  <si>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</si>
  <si>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</si>
  <si>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</si>
  <si>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</si>
  <si>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</si>
  <si>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</si>
  <si>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</si>
  <si>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</si>
  <si>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</si>
  <si>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</si>
  <si>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</si>
  <si>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</si>
  <si>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</si>
  <si>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</si>
  <si>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</si>
  <si>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</si>
  <si>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</si>
  <si>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</si>
  <si>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</si>
  <si>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</si>
  <si>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</si>
  <si>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</si>
  <si>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</si>
  <si>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</si>
  <si>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</si>
  <si>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</si>
  <si>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</si>
  <si>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</si>
  <si>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</si>
  <si>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</si>
  <si>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</si>
  <si>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</si>
  <si>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</si>
  <si>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</si>
  <si>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</si>
  <si>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</si>
  <si>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</si>
  <si>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</si>
  <si>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</si>
  <si>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</si>
  <si>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</si>
  <si>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</si>
  <si>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</si>
  <si>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</si>
  <si>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</si>
  <si>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</si>
  <si>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</si>
  <si>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</si>
  <si>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</si>
  <si>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</si>
  <si>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</si>
  <si>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</si>
  <si>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</si>
  <si>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</si>
  <si>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</si>
  <si>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</si>
  <si>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</si>
  <si>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</si>
  <si>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</si>
  <si>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</si>
  <si>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</si>
  <si>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nie wystąpiły</t>
  </si>
  <si>
    <t>granty,dotacje,darowizny COVID-19</t>
  </si>
  <si>
    <t>inne, niezwiązane ze zwalczaniem Covid-19</t>
  </si>
  <si>
    <t>związane z pomocą obywatelom Ukrainy</t>
  </si>
  <si>
    <t>darowizny na pomoc humanitarną obywatelom Ukrainy</t>
  </si>
  <si>
    <t>sprzedaż węgla</t>
  </si>
  <si>
    <t xml:space="preserve">koszty związane z pomocą obywatelom Ukrainy w związku z konfliktem zbrojnym </t>
  </si>
  <si>
    <t>koszty związane z przeciwdziałaniem i usuwaniem skutków Covid-19</t>
  </si>
  <si>
    <t xml:space="preserve">koszty związane z wypłatą dodatków cieplnych dla gospodarstw domowych,wypłatą dodatków dla podmiotów wrażliwych oraz rekompensat dla przedsiębiorców energetycznych </t>
  </si>
  <si>
    <t>koszty związane z dystrybucją węgla kamiennego po cenach preferencyjnych</t>
  </si>
  <si>
    <t>zabezpieczenie umowy pożyczki nr ENERG/03/06/2021 z Mazowieckiego Regionalnego Funduszu Pożyczkowego Sp. z o.o.</t>
  </si>
  <si>
    <t>Urząd Miasta Stołecznego Warszawy</t>
  </si>
  <si>
    <t>II. Dodatkowe informacje i objaśnienia</t>
  </si>
  <si>
    <t>Stołeczne Przedsiębiorstwo Usług Plastycznych i wystaw Artystycznych WAREXPO SPÓŁKA z O.O.</t>
  </si>
  <si>
    <t>TBS Warszawa Północ Spółka z o.o.</t>
  </si>
  <si>
    <t>TBS Warszawa Południe Sp. z o.o.</t>
  </si>
  <si>
    <t>Zarząd Pałacu Kultury i Nauki Spółka z o.o.</t>
  </si>
  <si>
    <t>Tramwaje Warszawskie Spółka z o.o.</t>
  </si>
  <si>
    <t>Miejskie Zakłady Autobusowe Spółka z o.o.</t>
  </si>
  <si>
    <t xml:space="preserve">Miejskie Przedsiębiorstwo Wodociągów i Kanalizacji w m. st. Warszawie SA </t>
  </si>
  <si>
    <t>Miejskie Przedsiębiorstwo Realizacji Inwestycji Sp. z o.o.</t>
  </si>
  <si>
    <t>Szpital Praski p.w. Przemienienia Pańskiego Sp. z o.o</t>
  </si>
  <si>
    <t>Miejskie Przedsiębiorstwo Oczyszczania w m. st. Warszawie Spółka z o.o.</t>
  </si>
  <si>
    <t xml:space="preserve">GGKO - Zarządzanie Nieruchomościami Sp. z o.o. </t>
  </si>
  <si>
    <t>Metro Warszawskie Spółka z o.o.</t>
  </si>
  <si>
    <t>Miejskie Przedsiębiorstwo Usług Komunalnych Spółka z o.o.</t>
  </si>
  <si>
    <t>Przedsiębiorstwo Gospodarki Maszynami Budownictwa "Warszawa" Spółka z o.o.</t>
  </si>
  <si>
    <t>SEDECO Sp. z. o.o.</t>
  </si>
  <si>
    <t>Stołeczne Centrum Opiekuńczo-Lecznicze Sp. z o.o.</t>
  </si>
  <si>
    <t>Szpital Czerniakowski Spółka z o.o.</t>
  </si>
  <si>
    <t>Szpital Grochowski im. dr med. Rafała Masztaka Sp. z o.o.</t>
  </si>
  <si>
    <t>Szpital Wolski im. Anny Gostyńskiej Spółka z o.o.</t>
  </si>
  <si>
    <t>Centrum Medyczne „Żelazna” Sp. z o.o</t>
  </si>
  <si>
    <t>Informacja dodatkowa do sprawozdania finansowego za rok obrotowy zakończony 31 grudnia 2023</t>
  </si>
  <si>
    <t>Miejskie Przedsiębiorstwo Wodociągów i Kanalizacji w m. st. Warszawie S.A.</t>
  </si>
  <si>
    <t>Warszwskie Centrum Opieki Medycznej "Kopernik" Sp. z o.o.</t>
  </si>
  <si>
    <t xml:space="preserve">GGKO Zarządzanie Nieruchomościami Sp. z o.o. </t>
  </si>
  <si>
    <t>"WAREXPO" Sp. z o.o.</t>
  </si>
  <si>
    <t>Szybka Kolej Miejska Spółka z o.o.</t>
  </si>
  <si>
    <t>Towarzystwo Budownictwa Społecznego Warszawa Południe Spółka z o.o.</t>
  </si>
  <si>
    <t>Zarząd Pałacu Kultury i Nauki SPÓŁKA z O.O.</t>
  </si>
  <si>
    <t>Centrum Medyczne Żelazna Spółka z o.o.</t>
  </si>
  <si>
    <t>Warszawski Szpital Południowy sp. z o.o.</t>
  </si>
  <si>
    <t>Stołeczne Centrum Opiekuńczo-Lecznicze Spółka z o.o.</t>
  </si>
  <si>
    <t>Szpital Praskip.w. Przemienienia Pańskiego</t>
  </si>
  <si>
    <t>Szpital Grochowski im. Dr med.. Rafała Masztaka</t>
  </si>
  <si>
    <t>Warszawskie Centrum Opieki Medycznej Kopernik Spółka z o.o.</t>
  </si>
  <si>
    <t>Sedeco Spółka z o.o.</t>
  </si>
  <si>
    <t>Country House U.A. sp. z o.o. w likwidacji</t>
  </si>
  <si>
    <t>Mazowiecki Fundusz Poręczeń Kredytowych Sp. z o.o.</t>
  </si>
  <si>
    <t>INNE (poniżej 20%)</t>
  </si>
  <si>
    <t>Wprowadzenie oraz dodatkowe informacje i objaśnienia stanowią integralną część sprawozdania finansowego</t>
  </si>
  <si>
    <t>jednostka nie dysponuje takimi informacjami</t>
  </si>
  <si>
    <t>KOREKTA</t>
  </si>
  <si>
    <t>Warszawski Szpital Południowy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</si>
</sst>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68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Verdana"/>
      <family val="2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1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977">
    <xf numFmtId="0" fontId="0" fillId="0" borderId="0" xfId="0"/>
    <xf numFmtId="0" fontId="32" fillId="0" borderId="0" xfId="0" applyFont="1" applyAlignment="1"/>
    <xf numFmtId="0" fontId="33" fillId="0" borderId="0" xfId="0" applyFont="1" applyAlignment="1"/>
    <xf numFmtId="0" fontId="33" fillId="0" borderId="0" xfId="0" applyFont="1" applyAlignment="1">
      <alignment horizontal="left"/>
    </xf>
    <xf numFmtId="4" fontId="32" fillId="0" borderId="0" xfId="0" applyNumberFormat="1" applyFont="1" applyAlignment="1">
      <alignment horizontal="left"/>
    </xf>
    <xf numFmtId="0" fontId="32" fillId="0" borderId="0" xfId="42" applyFont="1" applyAlignment="1">
      <alignment horizontal="left" wrapText="1"/>
    </xf>
    <xf numFmtId="4" fontId="34" fillId="0" borderId="0" xfId="0" applyNumberFormat="1" applyFont="1" applyAlignment="1">
      <alignment vertical="center"/>
    </xf>
    <xf numFmtId="0" fontId="48" fillId="0" borderId="13" xfId="0" applyFont="1" applyFill="1" applyBorder="1" applyAlignment="1">
      <alignment horizontal="center" wrapText="1"/>
    </xf>
    <xf numFmtId="0" fontId="48" fillId="0" borderId="14" xfId="0" applyFont="1" applyFill="1" applyBorder="1" applyAlignment="1">
      <alignment horizontal="center" wrapText="1"/>
    </xf>
    <xf numFmtId="0" fontId="32" fillId="0" borderId="0" xfId="0" applyFont="1" applyAlignment="1">
      <alignment vertical="center"/>
    </xf>
    <xf numFmtId="4" fontId="48" fillId="0" borderId="83" xfId="0" applyNumberFormat="1" applyFont="1" applyFill="1" applyBorder="1" applyAlignment="1">
      <alignment horizontal="right"/>
    </xf>
    <xf numFmtId="4" fontId="48" fillId="0" borderId="84" xfId="0" applyNumberFormat="1" applyFont="1" applyFill="1" applyBorder="1" applyAlignment="1">
      <alignment horizontal="right"/>
    </xf>
    <xf numFmtId="0" fontId="48" fillId="0" borderId="85" xfId="0" applyFont="1" applyFill="1" applyBorder="1"/>
    <xf numFmtId="4" fontId="48" fillId="0" borderId="11" xfId="0" applyNumberFormat="1" applyFont="1" applyFill="1" applyBorder="1" applyAlignment="1">
      <alignment horizontal="right"/>
    </xf>
    <xf numFmtId="4" fontId="48" fillId="0" borderId="86" xfId="0" applyNumberFormat="1" applyFont="1" applyFill="1" applyBorder="1" applyAlignment="1">
      <alignment horizontal="right"/>
    </xf>
    <xf numFmtId="0" fontId="48" fillId="42" borderId="85" xfId="0" applyFont="1" applyFill="1" applyBorder="1"/>
    <xf numFmtId="4" fontId="48" fillId="42" borderId="83" xfId="0" applyNumberFormat="1" applyFont="1" applyFill="1" applyBorder="1" applyAlignment="1">
      <alignment horizontal="right"/>
    </xf>
    <xf numFmtId="4" fontId="48" fillId="42" borderId="84" xfId="0" applyNumberFormat="1" applyFont="1" applyFill="1" applyBorder="1" applyAlignment="1">
      <alignment horizontal="right"/>
    </xf>
    <xf numFmtId="0" fontId="48" fillId="42" borderId="87" xfId="0" applyFont="1" applyFill="1" applyBorder="1"/>
    <xf numFmtId="4" fontId="48" fillId="42" borderId="88" xfId="0" applyNumberFormat="1" applyFont="1" applyFill="1" applyBorder="1" applyAlignment="1">
      <alignment horizontal="right"/>
    </xf>
    <xf numFmtId="4" fontId="48" fillId="42" borderId="89" xfId="0" applyNumberFormat="1" applyFont="1" applyFill="1" applyBorder="1" applyAlignment="1">
      <alignment horizontal="right"/>
    </xf>
    <xf numFmtId="0" fontId="49" fillId="0" borderId="0" xfId="0" applyFont="1" applyFill="1" applyBorder="1"/>
    <xf numFmtId="4" fontId="48" fillId="0" borderId="0" xfId="0" applyNumberFormat="1" applyFont="1" applyFill="1" applyBorder="1" applyAlignment="1">
      <alignment horizontal="right"/>
    </xf>
    <xf numFmtId="0" fontId="50" fillId="0" borderId="0" xfId="0" applyFont="1" applyAlignment="1">
      <alignment horizontal="left"/>
    </xf>
    <xf numFmtId="0" fontId="32" fillId="0" borderId="0" xfId="0" applyFont="1"/>
    <xf numFmtId="4" fontId="48" fillId="43" borderId="90" xfId="0" applyNumberFormat="1" applyFont="1" applyFill="1" applyBorder="1" applyAlignment="1">
      <alignment horizontal="right"/>
    </xf>
    <xf numFmtId="4" fontId="48" fillId="44" borderId="90" xfId="0" applyNumberFormat="1" applyFont="1" applyFill="1" applyBorder="1" applyAlignment="1">
      <alignment horizontal="right"/>
    </xf>
    <xf numFmtId="4" fontId="48" fillId="44" borderId="91" xfId="0" applyNumberFormat="1" applyFont="1" applyFill="1" applyBorder="1" applyAlignment="1">
      <alignment horizontal="right"/>
    </xf>
    <xf numFmtId="4" fontId="48" fillId="0" borderId="90" xfId="0" applyNumberFormat="1" applyFont="1" applyFill="1" applyBorder="1" applyAlignment="1">
      <alignment horizontal="right"/>
    </xf>
    <xf numFmtId="4" fontId="48" fillId="43" borderId="92" xfId="0" applyNumberFormat="1" applyFont="1" applyFill="1" applyBorder="1" applyAlignment="1">
      <alignment horizontal="right"/>
    </xf>
    <xf numFmtId="0" fontId="32" fillId="0" borderId="0" xfId="40" applyFont="1" applyFill="1" applyAlignment="1" applyProtection="1">
      <alignment vertical="center" wrapText="1"/>
    </xf>
    <xf numFmtId="0" fontId="32" fillId="0" borderId="0" xfId="40" applyFont="1" applyFill="1" applyAlignment="1" applyProtection="1">
      <alignment vertical="center"/>
    </xf>
    <xf numFmtId="0" fontId="33" fillId="42" borderId="15" xfId="40" applyFont="1" applyFill="1" applyBorder="1" applyAlignment="1" applyProtection="1">
      <alignment horizontal="center" vertical="center" wrapText="1"/>
    </xf>
    <xf numFmtId="4" fontId="33" fillId="42" borderId="15" xfId="40" applyNumberFormat="1" applyFont="1" applyFill="1" applyBorder="1" applyAlignment="1" applyProtection="1">
      <alignment horizontal="center" vertical="center" wrapText="1"/>
    </xf>
    <xf numFmtId="0" fontId="33" fillId="42" borderId="16" xfId="40" applyFont="1" applyFill="1" applyBorder="1" applyAlignment="1" applyProtection="1">
      <alignment horizontal="center" vertical="center" wrapText="1"/>
    </xf>
    <xf numFmtId="4" fontId="33" fillId="0" borderId="17" xfId="40" applyNumberFormat="1" applyFont="1" applyFill="1" applyBorder="1" applyAlignment="1" applyProtection="1">
      <alignment horizontal="center" vertical="center" wrapText="1"/>
    </xf>
    <xf numFmtId="0" fontId="33" fillId="0" borderId="18" xfId="40" applyFont="1" applyFill="1" applyBorder="1" applyAlignment="1" applyProtection="1">
      <alignment horizontal="center" vertical="center" wrapText="1"/>
    </xf>
    <xf numFmtId="4" fontId="33" fillId="42" borderId="19" xfId="40" applyNumberFormat="1" applyFont="1" applyFill="1" applyBorder="1" applyAlignment="1" applyProtection="1">
      <alignment vertical="center"/>
    </xf>
    <xf numFmtId="4" fontId="33" fillId="42" borderId="20" xfId="40" applyNumberFormat="1" applyFont="1" applyFill="1" applyBorder="1" applyAlignment="1" applyProtection="1">
      <alignment vertical="center"/>
    </xf>
    <xf numFmtId="0" fontId="33" fillId="0" borderId="21" xfId="40" applyFont="1" applyFill="1" applyBorder="1" applyAlignment="1" applyProtection="1">
      <alignment vertical="center" wrapText="1"/>
    </xf>
    <xf numFmtId="4" fontId="33" fillId="0" borderId="21" xfId="40" applyNumberFormat="1" applyFont="1" applyFill="1" applyBorder="1" applyAlignment="1" applyProtection="1">
      <alignment vertical="center"/>
    </xf>
    <xf numFmtId="4" fontId="33" fillId="0" borderId="22" xfId="40" applyNumberFormat="1" applyFont="1" applyFill="1" applyBorder="1" applyAlignment="1" applyProtection="1">
      <alignment vertical="center"/>
    </xf>
    <xf numFmtId="4" fontId="33" fillId="42" borderId="23" xfId="40" applyNumberFormat="1" applyFont="1" applyFill="1" applyBorder="1" applyAlignment="1" applyProtection="1">
      <alignment vertical="center"/>
    </xf>
    <xf numFmtId="4" fontId="33" fillId="42" borderId="24" xfId="40" applyNumberFormat="1" applyFont="1" applyFill="1" applyBorder="1" applyAlignment="1" applyProtection="1">
      <alignment vertical="center"/>
    </xf>
    <xf numFmtId="0" fontId="32" fillId="0" borderId="0" xfId="40" applyFont="1" applyFill="1" applyBorder="1" applyAlignment="1" applyProtection="1">
      <alignment vertical="center"/>
    </xf>
    <xf numFmtId="0" fontId="32" fillId="0" borderId="18" xfId="40" applyFont="1" applyFill="1" applyBorder="1" applyAlignment="1" applyProtection="1">
      <alignment vertical="center"/>
    </xf>
    <xf numFmtId="4" fontId="40" fillId="0" borderId="21" xfId="40" applyNumberFormat="1" applyFont="1" applyFill="1" applyBorder="1" applyAlignment="1" applyProtection="1">
      <alignment vertical="center"/>
    </xf>
    <xf numFmtId="0" fontId="48" fillId="43" borderId="93" xfId="0" applyFont="1" applyFill="1" applyBorder="1" applyAlignment="1">
      <alignment horizontal="center" wrapText="1"/>
    </xf>
    <xf numFmtId="0" fontId="48" fillId="43" borderId="94" xfId="0" applyFont="1" applyFill="1" applyBorder="1" applyAlignment="1">
      <alignment horizontal="center" wrapText="1"/>
    </xf>
    <xf numFmtId="0" fontId="48" fillId="43" borderId="95" xfId="0" applyFont="1" applyFill="1" applyBorder="1" applyAlignment="1">
      <alignment horizontal="center" wrapText="1"/>
    </xf>
    <xf numFmtId="0" fontId="49" fillId="0" borderId="85" xfId="0" applyFont="1" applyBorder="1" applyAlignment="1">
      <alignment wrapText="1"/>
    </xf>
    <xf numFmtId="4" fontId="49" fillId="0" borderId="83" xfId="0" applyNumberFormat="1" applyFont="1" applyBorder="1" applyAlignment="1">
      <alignment horizontal="right"/>
    </xf>
    <xf numFmtId="4" fontId="49" fillId="0" borderId="84" xfId="0" applyNumberFormat="1" applyFont="1" applyFill="1" applyBorder="1" applyAlignment="1">
      <alignment horizontal="right"/>
    </xf>
    <xf numFmtId="0" fontId="49" fillId="0" borderId="96" xfId="0" applyFont="1" applyBorder="1" applyAlignment="1">
      <alignment wrapText="1"/>
    </xf>
    <xf numFmtId="0" fontId="49" fillId="0" borderId="97" xfId="0" applyFont="1" applyBorder="1" applyAlignment="1">
      <alignment wrapText="1"/>
    </xf>
    <xf numFmtId="0" fontId="49" fillId="0" borderId="98" xfId="0" applyFont="1" applyFill="1" applyBorder="1" applyAlignment="1">
      <alignment wrapText="1"/>
    </xf>
    <xf numFmtId="0" fontId="49" fillId="0" borderId="99" xfId="0" applyFont="1" applyBorder="1" applyAlignment="1">
      <alignment wrapText="1"/>
    </xf>
    <xf numFmtId="2" fontId="49" fillId="0" borderId="100" xfId="0" applyNumberFormat="1" applyFont="1" applyFill="1" applyBorder="1" applyAlignment="1">
      <alignment horizontal="right"/>
    </xf>
    <xf numFmtId="0" fontId="48" fillId="43" borderId="25" xfId="0" applyFont="1" applyFill="1" applyBorder="1" applyAlignment="1">
      <alignment horizontal="center" wrapText="1"/>
    </xf>
    <xf numFmtId="0" fontId="48" fillId="43" borderId="11" xfId="0" applyFont="1" applyFill="1" applyBorder="1" applyAlignment="1">
      <alignment horizontal="center" wrapText="1"/>
    </xf>
    <xf numFmtId="0" fontId="48" fillId="43" borderId="22" xfId="0" applyFont="1" applyFill="1" applyBorder="1" applyAlignment="1">
      <alignment horizontal="center" wrapText="1"/>
    </xf>
    <xf numFmtId="0" fontId="48" fillId="43" borderId="26" xfId="0" applyFont="1" applyFill="1" applyBorder="1" applyAlignment="1">
      <alignment horizontal="center" wrapText="1"/>
    </xf>
    <xf numFmtId="0" fontId="48" fillId="43" borderId="27" xfId="0" applyFont="1" applyFill="1" applyBorder="1" applyAlignment="1">
      <alignment horizontal="center" wrapText="1"/>
    </xf>
    <xf numFmtId="0" fontId="48" fillId="43" borderId="28" xfId="0" applyFont="1" applyFill="1" applyBorder="1" applyAlignment="1">
      <alignment horizontal="center" wrapText="1"/>
    </xf>
    <xf numFmtId="0" fontId="48" fillId="0" borderId="21" xfId="0" applyFont="1" applyBorder="1" applyAlignment="1">
      <alignment wrapText="1"/>
    </xf>
    <xf numFmtId="4" fontId="48" fillId="0" borderId="25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4" fontId="34" fillId="0" borderId="22" xfId="0" applyNumberFormat="1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4" fontId="48" fillId="0" borderId="22" xfId="0" applyNumberFormat="1" applyFont="1" applyBorder="1" applyAlignment="1">
      <alignment horizontal="right"/>
    </xf>
    <xf numFmtId="2" fontId="49" fillId="0" borderId="25" xfId="0" applyNumberFormat="1" applyFont="1" applyBorder="1" applyAlignment="1">
      <alignment wrapText="1"/>
    </xf>
    <xf numFmtId="2" fontId="49" fillId="0" borderId="11" xfId="0" applyNumberFormat="1" applyFont="1" applyBorder="1" applyAlignment="1">
      <alignment wrapText="1"/>
    </xf>
    <xf numFmtId="2" fontId="49" fillId="0" borderId="22" xfId="0" applyNumberFormat="1" applyFont="1" applyBorder="1" applyAlignment="1">
      <alignment wrapText="1"/>
    </xf>
    <xf numFmtId="4" fontId="49" fillId="0" borderId="30" xfId="0" applyNumberFormat="1" applyFont="1" applyBorder="1" applyAlignment="1">
      <alignment horizontal="right"/>
    </xf>
    <xf numFmtId="2" fontId="49" fillId="0" borderId="31" xfId="0" applyNumberFormat="1" applyFont="1" applyBorder="1" applyAlignment="1">
      <alignment horizontal="right"/>
    </xf>
    <xf numFmtId="4" fontId="34" fillId="0" borderId="24" xfId="0" applyNumberFormat="1" applyFont="1" applyBorder="1" applyAlignment="1">
      <alignment vertical="center"/>
    </xf>
    <xf numFmtId="2" fontId="49" fillId="0" borderId="24" xfId="0" applyNumberFormat="1" applyFont="1" applyBorder="1" applyAlignment="1">
      <alignment horizontal="right"/>
    </xf>
    <xf numFmtId="0" fontId="48" fillId="42" borderId="23" xfId="0" applyFont="1" applyFill="1" applyBorder="1" applyAlignment="1">
      <alignment wrapText="1"/>
    </xf>
    <xf numFmtId="4" fontId="48" fillId="42" borderId="32" xfId="0" applyNumberFormat="1" applyFont="1" applyFill="1" applyBorder="1" applyAlignment="1">
      <alignment horizontal="right"/>
    </xf>
    <xf numFmtId="4" fontId="48" fillId="42" borderId="33" xfId="0" applyNumberFormat="1" applyFont="1" applyFill="1" applyBorder="1" applyAlignment="1">
      <alignment horizontal="right"/>
    </xf>
    <xf numFmtId="4" fontId="48" fillId="42" borderId="34" xfId="0" applyNumberFormat="1" applyFont="1" applyFill="1" applyBorder="1" applyAlignment="1">
      <alignment horizontal="right"/>
    </xf>
    <xf numFmtId="4" fontId="48" fillId="42" borderId="13" xfId="0" applyNumberFormat="1" applyFont="1" applyFill="1" applyBorder="1" applyAlignment="1">
      <alignment horizontal="right"/>
    </xf>
    <xf numFmtId="4" fontId="48" fillId="42" borderId="35" xfId="0" applyNumberFormat="1" applyFont="1" applyFill="1" applyBorder="1" applyAlignment="1">
      <alignment horizontal="right"/>
    </xf>
    <xf numFmtId="0" fontId="49" fillId="43" borderId="36" xfId="0" applyFont="1" applyFill="1" applyBorder="1" applyAlignment="1">
      <alignment horizontal="center" wrapText="1"/>
    </xf>
    <xf numFmtId="0" fontId="49" fillId="0" borderId="30" xfId="0" applyFont="1" applyBorder="1" applyAlignment="1">
      <alignment wrapText="1"/>
    </xf>
    <xf numFmtId="4" fontId="49" fillId="0" borderId="84" xfId="0" applyNumberFormat="1" applyFont="1" applyBorder="1" applyAlignment="1">
      <alignment horizontal="right"/>
    </xf>
    <xf numFmtId="4" fontId="49" fillId="0" borderId="97" xfId="0" applyNumberFormat="1" applyFont="1" applyBorder="1" applyAlignment="1">
      <alignment horizontal="right"/>
    </xf>
    <xf numFmtId="4" fontId="49" fillId="0" borderId="98" xfId="0" applyNumberFormat="1" applyFont="1" applyBorder="1" applyAlignment="1">
      <alignment horizontal="right"/>
    </xf>
    <xf numFmtId="4" fontId="49" fillId="0" borderId="101" xfId="0" applyNumberFormat="1" applyFont="1" applyFill="1" applyBorder="1" applyAlignment="1">
      <alignment horizontal="right"/>
    </xf>
    <xf numFmtId="4" fontId="49" fillId="0" borderId="102" xfId="0" applyNumberFormat="1" applyFont="1" applyFill="1" applyBorder="1" applyAlignment="1">
      <alignment horizontal="right"/>
    </xf>
    <xf numFmtId="4" fontId="49" fillId="0" borderId="83" xfId="0" applyNumberFormat="1" applyFont="1" applyFill="1" applyBorder="1" applyAlignment="1">
      <alignment horizontal="right"/>
    </xf>
    <xf numFmtId="4" fontId="41" fillId="41" borderId="15" xfId="0" applyNumberFormat="1" applyFont="1" applyFill="1" applyBorder="1" applyAlignment="1">
      <alignment horizontal="center" vertical="center" wrapText="1"/>
    </xf>
    <xf numFmtId="4" fontId="41" fillId="41" borderId="38" xfId="0" applyNumberFormat="1" applyFont="1" applyFill="1" applyBorder="1" applyAlignment="1">
      <alignment horizontal="center" vertical="center" wrapText="1"/>
    </xf>
    <xf numFmtId="4" fontId="33" fillId="42" borderId="3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vertical="center"/>
    </xf>
    <xf numFmtId="4" fontId="41" fillId="0" borderId="39" xfId="0" applyNumberFormat="1" applyFont="1" applyBorder="1" applyAlignment="1">
      <alignment vertical="center"/>
    </xf>
    <xf numFmtId="4" fontId="41" fillId="0" borderId="19" xfId="0" applyNumberFormat="1" applyFont="1" applyBorder="1" applyAlignment="1">
      <alignment vertical="center"/>
    </xf>
    <xf numFmtId="4" fontId="41" fillId="0" borderId="20" xfId="0" applyNumberFormat="1" applyFont="1" applyBorder="1" applyAlignment="1">
      <alignment vertical="center"/>
    </xf>
    <xf numFmtId="4" fontId="41" fillId="0" borderId="29" xfId="0" applyNumberFormat="1" applyFont="1" applyBorder="1" applyAlignment="1">
      <alignment vertical="center"/>
    </xf>
    <xf numFmtId="4" fontId="41" fillId="0" borderId="40" xfId="0" applyNumberFormat="1" applyFont="1" applyBorder="1" applyAlignment="1">
      <alignment vertical="center"/>
    </xf>
    <xf numFmtId="4" fontId="41" fillId="0" borderId="21" xfId="0" applyNumberFormat="1" applyFont="1" applyFill="1" applyBorder="1" applyAlignment="1">
      <alignment vertical="center"/>
    </xf>
    <xf numFmtId="4" fontId="41" fillId="0" borderId="41" xfId="0" applyNumberFormat="1" applyFont="1" applyBorder="1" applyAlignment="1">
      <alignment vertical="center"/>
    </xf>
    <xf numFmtId="4" fontId="41" fillId="0" borderId="21" xfId="0" applyNumberFormat="1" applyFont="1" applyBorder="1" applyAlignment="1">
      <alignment vertical="center"/>
    </xf>
    <xf numFmtId="4" fontId="41" fillId="0" borderId="22" xfId="0" applyNumberFormat="1" applyFont="1" applyBorder="1" applyAlignment="1">
      <alignment vertical="center"/>
    </xf>
    <xf numFmtId="4" fontId="34" fillId="0" borderId="40" xfId="0" applyNumberFormat="1" applyFont="1" applyBorder="1" applyAlignment="1">
      <alignment vertical="center"/>
    </xf>
    <xf numFmtId="3" fontId="34" fillId="0" borderId="21" xfId="0" applyNumberFormat="1" applyFont="1" applyFill="1" applyBorder="1" applyAlignment="1">
      <alignment vertical="center"/>
    </xf>
    <xf numFmtId="4" fontId="34" fillId="0" borderId="41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42" xfId="0" applyNumberFormat="1" applyFont="1" applyBorder="1" applyAlignment="1">
      <alignment vertical="center"/>
    </xf>
    <xf numFmtId="4" fontId="34" fillId="0" borderId="43" xfId="0" applyNumberFormat="1" applyFont="1" applyBorder="1" applyAlignment="1">
      <alignment vertical="center"/>
    </xf>
    <xf numFmtId="3" fontId="34" fillId="0" borderId="44" xfId="0" applyNumberFormat="1" applyFont="1" applyFill="1" applyBorder="1" applyAlignment="1">
      <alignment vertical="center"/>
    </xf>
    <xf numFmtId="4" fontId="34" fillId="0" borderId="45" xfId="0" applyNumberFormat="1" applyFont="1" applyBorder="1" applyAlignment="1">
      <alignment vertical="center"/>
    </xf>
    <xf numFmtId="4" fontId="34" fillId="0" borderId="44" xfId="0" applyNumberFormat="1" applyFont="1" applyBorder="1" applyAlignment="1">
      <alignment vertical="center"/>
    </xf>
    <xf numFmtId="4" fontId="34" fillId="0" borderId="46" xfId="0" applyNumberFormat="1" applyFont="1" applyBorder="1" applyAlignment="1">
      <alignment vertical="center"/>
    </xf>
    <xf numFmtId="4" fontId="41" fillId="41" borderId="47" xfId="0" applyNumberFormat="1" applyFont="1" applyFill="1" applyBorder="1" applyAlignment="1">
      <alignment vertical="center"/>
    </xf>
    <xf numFmtId="4" fontId="41" fillId="41" borderId="48" xfId="0" applyNumberFormat="1" applyFont="1" applyFill="1" applyBorder="1" applyAlignment="1">
      <alignment vertical="center"/>
    </xf>
    <xf numFmtId="4" fontId="41" fillId="41" borderId="15" xfId="0" applyNumberFormat="1" applyFont="1" applyFill="1" applyBorder="1" applyAlignment="1">
      <alignment vertical="center"/>
    </xf>
    <xf numFmtId="4" fontId="41" fillId="0" borderId="49" xfId="0" applyNumberFormat="1" applyFont="1" applyFill="1" applyBorder="1" applyAlignment="1">
      <alignment vertical="center"/>
    </xf>
    <xf numFmtId="4" fontId="41" fillId="0" borderId="50" xfId="0" applyNumberFormat="1" applyFont="1" applyBorder="1" applyAlignment="1">
      <alignment vertical="center"/>
    </xf>
    <xf numFmtId="4" fontId="41" fillId="0" borderId="49" xfId="0" applyNumberFormat="1" applyFont="1" applyBorder="1" applyAlignment="1">
      <alignment vertical="center"/>
    </xf>
    <xf numFmtId="4" fontId="41" fillId="0" borderId="28" xfId="0" applyNumberFormat="1" applyFont="1" applyBorder="1" applyAlignment="1">
      <alignment vertical="center"/>
    </xf>
    <xf numFmtId="4" fontId="41" fillId="0" borderId="26" xfId="0" applyNumberFormat="1" applyFont="1" applyBorder="1" applyAlignment="1">
      <alignment vertical="center"/>
    </xf>
    <xf numFmtId="4" fontId="41" fillId="0" borderId="51" xfId="0" applyNumberFormat="1" applyFont="1" applyBorder="1" applyAlignment="1">
      <alignment vertical="center"/>
    </xf>
    <xf numFmtId="4" fontId="41" fillId="41" borderId="38" xfId="0" applyNumberFormat="1" applyFont="1" applyFill="1" applyBorder="1" applyAlignment="1">
      <alignment vertical="center"/>
    </xf>
    <xf numFmtId="4" fontId="41" fillId="41" borderId="16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4" fillId="0" borderId="19" xfId="0" applyNumberFormat="1" applyFont="1" applyFill="1" applyBorder="1" applyAlignment="1" applyProtection="1">
      <alignment vertical="center"/>
      <protection locked="0"/>
    </xf>
    <xf numFmtId="4" fontId="41" fillId="0" borderId="54" xfId="0" applyNumberFormat="1" applyFont="1" applyFill="1" applyBorder="1" applyAlignment="1" applyProtection="1">
      <alignment vertical="center"/>
      <protection locked="0"/>
    </xf>
    <xf numFmtId="4" fontId="34" fillId="0" borderId="19" xfId="0" applyNumberFormat="1" applyFont="1" applyFill="1" applyBorder="1" applyAlignment="1" applyProtection="1">
      <alignment vertical="center"/>
      <protection locked="0"/>
    </xf>
    <xf numFmtId="4" fontId="41" fillId="0" borderId="19" xfId="0" applyNumberFormat="1" applyFont="1" applyFill="1" applyBorder="1" applyAlignment="1" applyProtection="1">
      <alignment vertical="center"/>
      <protection locked="0"/>
    </xf>
    <xf numFmtId="49" fontId="41" fillId="0" borderId="49" xfId="0" applyNumberFormat="1" applyFont="1" applyFill="1" applyBorder="1" applyAlignment="1" applyProtection="1">
      <alignment vertical="center"/>
      <protection locked="0"/>
    </xf>
    <xf numFmtId="4" fontId="41" fillId="0" borderId="55" xfId="0" applyNumberFormat="1" applyFont="1" applyFill="1" applyBorder="1" applyAlignment="1" applyProtection="1">
      <alignment vertical="center"/>
      <protection locked="0"/>
    </xf>
    <xf numFmtId="4" fontId="41" fillId="0" borderId="49" xfId="0" applyNumberFormat="1" applyFont="1" applyFill="1" applyBorder="1" applyAlignment="1" applyProtection="1">
      <alignment vertical="center"/>
      <protection locked="0"/>
    </xf>
    <xf numFmtId="4" fontId="34" fillId="0" borderId="17" xfId="0" applyNumberFormat="1" applyFont="1" applyFill="1" applyBorder="1" applyAlignment="1" applyProtection="1">
      <alignment vertical="center"/>
      <protection locked="0"/>
    </xf>
    <xf numFmtId="49" fontId="34" fillId="0" borderId="49" xfId="0" applyNumberFormat="1" applyFont="1" applyFill="1" applyBorder="1" applyAlignment="1" applyProtection="1">
      <alignment vertical="center"/>
      <protection locked="0"/>
    </xf>
    <xf numFmtId="4" fontId="41" fillId="0" borderId="56" xfId="0" applyNumberFormat="1" applyFont="1" applyFill="1" applyBorder="1" applyAlignment="1" applyProtection="1">
      <alignment vertical="center"/>
    </xf>
    <xf numFmtId="4" fontId="34" fillId="0" borderId="21" xfId="0" applyNumberFormat="1" applyFont="1" applyFill="1" applyBorder="1" applyAlignment="1" applyProtection="1">
      <alignment vertical="center"/>
      <protection locked="0"/>
    </xf>
    <xf numFmtId="4" fontId="41" fillId="0" borderId="21" xfId="0" applyNumberFormat="1" applyFont="1" applyFill="1" applyBorder="1" applyAlignment="1" applyProtection="1">
      <alignment vertical="center"/>
      <protection locked="0"/>
    </xf>
    <xf numFmtId="4" fontId="34" fillId="0" borderId="56" xfId="0" applyNumberFormat="1" applyFont="1" applyFill="1" applyBorder="1" applyAlignment="1" applyProtection="1">
      <alignment vertical="center"/>
    </xf>
    <xf numFmtId="49" fontId="34" fillId="0" borderId="21" xfId="0" applyNumberFormat="1" applyFont="1" applyFill="1" applyBorder="1" applyAlignment="1" applyProtection="1">
      <alignment vertical="center"/>
      <protection locked="0"/>
    </xf>
    <xf numFmtId="4" fontId="41" fillId="42" borderId="57" xfId="0" applyNumberFormat="1" applyFont="1" applyFill="1" applyBorder="1" applyAlignment="1" applyProtection="1">
      <alignment vertical="center"/>
      <protection locked="0"/>
    </xf>
    <xf numFmtId="4" fontId="41" fillId="42" borderId="15" xfId="0" applyNumberFormat="1" applyFont="1" applyFill="1" applyBorder="1" applyAlignment="1" applyProtection="1">
      <alignment vertical="center"/>
      <protection locked="0"/>
    </xf>
    <xf numFmtId="0" fontId="34" fillId="0" borderId="0" xfId="0" applyNumberFormat="1" applyFont="1" applyAlignment="1" applyProtection="1">
      <alignment horizontal="center" vertical="center"/>
      <protection locked="0"/>
    </xf>
    <xf numFmtId="4" fontId="34" fillId="0" borderId="0" xfId="0" applyNumberFormat="1" applyFont="1" applyFill="1" applyAlignment="1" applyProtection="1">
      <alignment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3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1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59" xfId="0" applyNumberFormat="1" applyFont="1" applyFill="1" applyBorder="1" applyAlignment="1" applyProtection="1">
      <alignment horizontal="right" vertical="center" wrapText="1"/>
    </xf>
    <xf numFmtId="4" fontId="41" fillId="0" borderId="60" xfId="0" applyNumberFormat="1" applyFont="1" applyFill="1" applyBorder="1" applyAlignment="1" applyProtection="1">
      <alignment horizontal="right" vertical="center" wrapText="1"/>
    </xf>
    <xf numFmtId="4" fontId="41" fillId="0" borderId="61" xfId="0" applyNumberFormat="1" applyFont="1" applyFill="1" applyBorder="1" applyAlignment="1" applyProtection="1">
      <alignment horizontal="right" vertical="center" wrapText="1"/>
    </xf>
    <xf numFmtId="4" fontId="34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41" fillId="42" borderId="62" xfId="0" applyNumberFormat="1" applyFont="1" applyFill="1" applyBorder="1" applyAlignment="1" applyProtection="1">
      <alignment horizontal="right" vertical="center" wrapText="1"/>
    </xf>
    <xf numFmtId="4" fontId="34" fillId="0" borderId="60" xfId="0" applyNumberFormat="1" applyFont="1" applyFill="1" applyBorder="1" applyAlignment="1" applyProtection="1">
      <alignment horizontal="right" vertical="center" wrapText="1"/>
    </xf>
    <xf numFmtId="4" fontId="42" fillId="0" borderId="56" xfId="0" applyNumberFormat="1" applyFont="1" applyFill="1" applyBorder="1" applyAlignment="1">
      <alignment horizontal="left" vertical="center" wrapText="1"/>
    </xf>
    <xf numFmtId="4" fontId="34" fillId="0" borderId="37" xfId="0" applyNumberFormat="1" applyFont="1" applyFill="1" applyBorder="1" applyAlignment="1" applyProtection="1">
      <alignment horizontal="right" vertical="center" wrapText="1"/>
    </xf>
    <xf numFmtId="4" fontId="41" fillId="41" borderId="34" xfId="0" applyNumberFormat="1" applyFont="1" applyFill="1" applyBorder="1" applyAlignment="1" applyProtection="1">
      <alignment horizontal="right" vertical="center" wrapText="1"/>
    </xf>
    <xf numFmtId="4" fontId="41" fillId="41" borderId="33" xfId="0" applyNumberFormat="1" applyFont="1" applyFill="1" applyBorder="1" applyAlignment="1" applyProtection="1">
      <alignment horizontal="right" vertical="center" wrapText="1"/>
    </xf>
    <xf numFmtId="4" fontId="33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5" xfId="0" applyNumberFormat="1" applyFont="1" applyFill="1" applyBorder="1" applyAlignment="1" applyProtection="1">
      <alignment horizontal="right" vertical="center" wrapText="1"/>
    </xf>
    <xf numFmtId="4" fontId="34" fillId="0" borderId="50" xfId="0" applyNumberFormat="1" applyFont="1" applyBorder="1" applyAlignment="1" applyProtection="1">
      <alignment horizontal="right" vertical="center" wrapText="1"/>
      <protection locked="0"/>
    </xf>
    <xf numFmtId="4" fontId="34" fillId="0" borderId="49" xfId="0" applyNumberFormat="1" applyFont="1" applyBorder="1" applyAlignment="1" applyProtection="1">
      <alignment horizontal="right" vertical="center" wrapText="1"/>
      <protection locked="0"/>
    </xf>
    <xf numFmtId="4" fontId="34" fillId="0" borderId="41" xfId="0" applyNumberFormat="1" applyFont="1" applyBorder="1" applyAlignment="1" applyProtection="1">
      <alignment horizontal="right" vertical="center" wrapText="1"/>
      <protection locked="0"/>
    </xf>
    <xf numFmtId="4" fontId="34" fillId="0" borderId="21" xfId="0" applyNumberFormat="1" applyFont="1" applyBorder="1" applyAlignment="1" applyProtection="1">
      <alignment horizontal="right" vertical="center" wrapText="1"/>
      <protection locked="0"/>
    </xf>
    <xf numFmtId="4" fontId="33" fillId="41" borderId="38" xfId="0" applyNumberFormat="1" applyFont="1" applyFill="1" applyBorder="1" applyAlignment="1" applyProtection="1">
      <alignment horizontal="right" vertical="center" wrapText="1"/>
    </xf>
    <xf numFmtId="4" fontId="41" fillId="41" borderId="38" xfId="0" applyNumberFormat="1" applyFont="1" applyFill="1" applyBorder="1" applyAlignment="1" applyProtection="1">
      <alignment horizontal="right" vertical="center" wrapText="1"/>
    </xf>
    <xf numFmtId="4" fontId="41" fillId="42" borderId="15" xfId="0" applyNumberFormat="1" applyFont="1" applyFill="1" applyBorder="1" applyAlignment="1" applyProtection="1">
      <alignment horizontal="right" vertical="center" wrapText="1"/>
    </xf>
    <xf numFmtId="4" fontId="41" fillId="41" borderId="16" xfId="0" applyNumberFormat="1" applyFont="1" applyFill="1" applyBorder="1" applyAlignment="1" applyProtection="1">
      <alignment horizontal="right" vertical="center" wrapText="1"/>
    </xf>
    <xf numFmtId="4" fontId="34" fillId="0" borderId="0" xfId="0" applyNumberFormat="1" applyFont="1" applyAlignment="1">
      <alignment vertical="center" wrapText="1"/>
    </xf>
    <xf numFmtId="4" fontId="33" fillId="41" borderId="15" xfId="0" applyNumberFormat="1" applyFont="1" applyFill="1" applyBorder="1" applyAlignment="1">
      <alignment horizontal="center" vertical="center" wrapText="1"/>
    </xf>
    <xf numFmtId="4" fontId="41" fillId="41" borderId="15" xfId="0" applyNumberFormat="1" applyFont="1" applyFill="1" applyBorder="1" applyAlignment="1">
      <alignment horizontal="right" vertical="center" wrapText="1"/>
    </xf>
    <xf numFmtId="4" fontId="41" fillId="41" borderId="63" xfId="0" applyNumberFormat="1" applyFont="1" applyFill="1" applyBorder="1" applyAlignment="1">
      <alignment horizontal="center" vertical="center"/>
    </xf>
    <xf numFmtId="4" fontId="33" fillId="42" borderId="15" xfId="0" applyNumberFormat="1" applyFont="1" applyFill="1" applyBorder="1" applyAlignment="1">
      <alignment horizontal="center" vertical="center" wrapText="1"/>
    </xf>
    <xf numFmtId="4" fontId="41" fillId="42" borderId="15" xfId="0" applyNumberFormat="1" applyFont="1" applyFill="1" applyBorder="1" applyAlignment="1">
      <alignment horizontal="center" vertical="center" wrapText="1"/>
    </xf>
    <xf numFmtId="4" fontId="41" fillId="42" borderId="38" xfId="0" applyNumberFormat="1" applyFont="1" applyFill="1" applyBorder="1" applyAlignment="1">
      <alignment horizontal="center" vertical="center" wrapText="1"/>
    </xf>
    <xf numFmtId="4" fontId="33" fillId="42" borderId="63" xfId="0" applyNumberFormat="1" applyFont="1" applyFill="1" applyBorder="1" applyAlignment="1">
      <alignment horizontal="left" vertical="center" wrapText="1"/>
    </xf>
    <xf numFmtId="4" fontId="34" fillId="0" borderId="21" xfId="0" applyNumberFormat="1" applyFont="1" applyFill="1" applyBorder="1" applyAlignment="1">
      <alignment horizontal="left" vertical="center" wrapText="1"/>
    </xf>
    <xf numFmtId="4" fontId="34" fillId="0" borderId="49" xfId="0" applyNumberFormat="1" applyFont="1" applyFill="1" applyBorder="1" applyAlignment="1">
      <alignment vertical="center"/>
    </xf>
    <xf numFmtId="4" fontId="34" fillId="0" borderId="50" xfId="0" applyNumberFormat="1" applyFont="1" applyFill="1" applyBorder="1" applyAlignment="1">
      <alignment vertical="center"/>
    </xf>
    <xf numFmtId="4" fontId="34" fillId="0" borderId="21" xfId="0" applyNumberFormat="1" applyFont="1" applyFill="1" applyBorder="1" applyAlignment="1">
      <alignment vertical="center"/>
    </xf>
    <xf numFmtId="4" fontId="34" fillId="0" borderId="41" xfId="0" applyNumberFormat="1" applyFont="1" applyFill="1" applyBorder="1" applyAlignment="1">
      <alignment vertical="center"/>
    </xf>
    <xf numFmtId="4" fontId="42" fillId="0" borderId="64" xfId="0" applyNumberFormat="1" applyFont="1" applyFill="1" applyBorder="1" applyAlignment="1">
      <alignment horizontal="left" vertical="center" wrapText="1"/>
    </xf>
    <xf numFmtId="4" fontId="34" fillId="0" borderId="17" xfId="0" applyNumberFormat="1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vertical="center"/>
    </xf>
    <xf numFmtId="4" fontId="41" fillId="41" borderId="57" xfId="0" applyNumberFormat="1" applyFont="1" applyFill="1" applyBorder="1" applyAlignment="1">
      <alignment horizontal="left" vertical="center"/>
    </xf>
    <xf numFmtId="4" fontId="41" fillId="41" borderId="57" xfId="0" applyNumberFormat="1" applyFont="1" applyFill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34" fillId="0" borderId="44" xfId="0" applyNumberFormat="1" applyFont="1" applyBorder="1" applyAlignment="1" applyProtection="1">
      <alignment horizontal="right" vertical="center" wrapText="1"/>
      <protection locked="0"/>
    </xf>
    <xf numFmtId="4" fontId="34" fillId="0" borderId="17" xfId="0" applyNumberFormat="1" applyFont="1" applyBorder="1" applyAlignment="1" applyProtection="1">
      <alignment horizontal="right" vertical="center" wrapText="1"/>
      <protection locked="0"/>
    </xf>
    <xf numFmtId="4" fontId="41" fillId="42" borderId="16" xfId="0" applyNumberFormat="1" applyFont="1" applyFill="1" applyBorder="1" applyAlignment="1" applyProtection="1">
      <alignment horizontal="right" vertical="center"/>
    </xf>
    <xf numFmtId="4" fontId="41" fillId="41" borderId="15" xfId="0" applyNumberFormat="1" applyFont="1" applyFill="1" applyBorder="1" applyAlignment="1" applyProtection="1">
      <alignment horizontal="right" vertical="center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4" fontId="41" fillId="0" borderId="66" xfId="0" applyNumberFormat="1" applyFont="1" applyBorder="1" applyAlignment="1" applyProtection="1">
      <alignment horizontal="right" vertical="center" wrapText="1"/>
      <protection locked="0"/>
    </xf>
    <xf numFmtId="4" fontId="41" fillId="0" borderId="52" xfId="0" applyNumberFormat="1" applyFont="1" applyFill="1" applyBorder="1" applyAlignment="1" applyProtection="1">
      <alignment horizontal="right" vertical="center" wrapText="1"/>
    </xf>
    <xf numFmtId="4" fontId="41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15" xfId="0" applyNumberFormat="1" applyFont="1" applyFill="1" applyBorder="1" applyAlignment="1" applyProtection="1">
      <alignment horizontal="right" vertical="center" wrapText="1"/>
    </xf>
    <xf numFmtId="4" fontId="33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15" xfId="0" applyNumberFormat="1" applyFont="1" applyFill="1" applyBorder="1" applyAlignment="1" applyProtection="1">
      <alignment horizontal="right" vertical="center"/>
    </xf>
    <xf numFmtId="4" fontId="41" fillId="42" borderId="16" xfId="0" applyNumberFormat="1" applyFont="1" applyFill="1" applyBorder="1" applyAlignment="1" applyProtection="1">
      <alignment vertical="center"/>
      <protection locked="0"/>
    </xf>
    <xf numFmtId="4" fontId="33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49" xfId="0" applyNumberFormat="1" applyFont="1" applyBorder="1" applyAlignment="1" applyProtection="1">
      <alignment vertical="center"/>
      <protection locked="0"/>
    </xf>
    <xf numFmtId="4" fontId="41" fillId="42" borderId="15" xfId="0" applyNumberFormat="1" applyFont="1" applyFill="1" applyBorder="1" applyAlignment="1" applyProtection="1">
      <alignment vertical="center"/>
    </xf>
    <xf numFmtId="4" fontId="34" fillId="0" borderId="0" xfId="0" applyNumberFormat="1" applyFont="1" applyAlignment="1">
      <alignment horizontal="justify" vertical="center"/>
    </xf>
    <xf numFmtId="4" fontId="33" fillId="42" borderId="57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/>
    <xf numFmtId="4" fontId="43" fillId="0" borderId="0" xfId="0" applyNumberFormat="1" applyFont="1" applyFill="1" applyAlignment="1" applyProtection="1">
      <alignment vertical="center"/>
      <protection locked="0"/>
    </xf>
    <xf numFmtId="4" fontId="34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15" xfId="0" applyNumberFormat="1" applyFont="1" applyFill="1" applyBorder="1" applyAlignment="1" applyProtection="1">
      <alignment vertical="center" wrapText="1"/>
      <protection locked="0"/>
    </xf>
    <xf numFmtId="4" fontId="41" fillId="0" borderId="47" xfId="0" applyNumberFormat="1" applyFont="1" applyFill="1" applyBorder="1" applyAlignment="1" applyProtection="1">
      <alignment vertical="center" wrapText="1"/>
      <protection locked="0"/>
    </xf>
    <xf numFmtId="4" fontId="41" fillId="0" borderId="68" xfId="0" applyNumberFormat="1" applyFont="1" applyFill="1" applyBorder="1" applyAlignment="1" applyProtection="1">
      <alignment vertical="center" wrapText="1"/>
      <protection locked="0"/>
    </xf>
    <xf numFmtId="4" fontId="41" fillId="0" borderId="69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Fill="1" applyBorder="1" applyAlignment="1">
      <alignment horizontal="left" vertical="center" wrapText="1"/>
    </xf>
    <xf numFmtId="4" fontId="41" fillId="0" borderId="0" xfId="0" applyNumberFormat="1" applyFont="1" applyFill="1" applyBorder="1" applyAlignment="1" applyProtection="1">
      <alignment horizontal="right" vertical="center" wrapText="1"/>
    </xf>
    <xf numFmtId="4" fontId="32" fillId="0" borderId="0" xfId="0" applyNumberFormat="1" applyFont="1" applyBorder="1" applyAlignment="1" applyProtection="1">
      <alignment horizontal="left" vertical="center"/>
      <protection locked="0"/>
    </xf>
    <xf numFmtId="4" fontId="33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0" xfId="0" applyNumberFormat="1" applyFont="1" applyFill="1" applyBorder="1" applyAlignment="1">
      <alignment horizontal="left" vertical="center"/>
    </xf>
    <xf numFmtId="4" fontId="41" fillId="0" borderId="0" xfId="0" applyNumberFormat="1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right" vertical="center"/>
    </xf>
    <xf numFmtId="4" fontId="41" fillId="0" borderId="21" xfId="0" applyNumberFormat="1" applyFont="1" applyFill="1" applyBorder="1" applyAlignment="1" applyProtection="1">
      <alignment horizontal="right" vertical="center" wrapText="1"/>
    </xf>
    <xf numFmtId="4" fontId="34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41" fillId="42" borderId="57" xfId="0" applyNumberFormat="1" applyFont="1" applyFill="1" applyBorder="1" applyAlignment="1">
      <alignment horizontal="left" vertical="center"/>
    </xf>
    <xf numFmtId="4" fontId="41" fillId="42" borderId="38" xfId="0" applyNumberFormat="1" applyFont="1" applyFill="1" applyBorder="1" applyAlignment="1">
      <alignment horizontal="left" vertical="center"/>
    </xf>
    <xf numFmtId="4" fontId="41" fillId="42" borderId="16" xfId="0" applyNumberFormat="1" applyFont="1" applyFill="1" applyBorder="1" applyAlignment="1">
      <alignment horizontal="left" vertical="center"/>
    </xf>
    <xf numFmtId="4" fontId="32" fillId="0" borderId="0" xfId="0" applyNumberFormat="1" applyFont="1" applyBorder="1" applyAlignment="1">
      <alignment horizontal="left" vertical="center"/>
    </xf>
    <xf numFmtId="4" fontId="32" fillId="0" borderId="0" xfId="0" applyNumberFormat="1" applyFont="1" applyBorder="1" applyAlignment="1">
      <alignment vertical="center"/>
    </xf>
    <xf numFmtId="4" fontId="32" fillId="0" borderId="44" xfId="0" applyNumberFormat="1" applyFont="1" applyFill="1" applyBorder="1" applyAlignment="1">
      <alignment horizontal="right" vertical="center" wrapText="1"/>
    </xf>
    <xf numFmtId="4" fontId="41" fillId="42" borderId="57" xfId="0" applyNumberFormat="1" applyFont="1" applyFill="1" applyBorder="1" applyAlignment="1" applyProtection="1">
      <alignment horizontal="center" vertical="center"/>
      <protection locked="0"/>
    </xf>
    <xf numFmtId="4" fontId="41" fillId="0" borderId="15" xfId="0" applyNumberFormat="1" applyFont="1" applyFill="1" applyBorder="1" applyAlignment="1" applyProtection="1">
      <alignment vertical="center"/>
    </xf>
    <xf numFmtId="4" fontId="34" fillId="0" borderId="19" xfId="0" applyNumberFormat="1" applyFont="1" applyBorder="1" applyAlignment="1" applyProtection="1">
      <alignment vertical="center"/>
      <protection locked="0"/>
    </xf>
    <xf numFmtId="4" fontId="44" fillId="0" borderId="21" xfId="0" applyNumberFormat="1" applyFont="1" applyFill="1" applyBorder="1" applyAlignment="1" applyProtection="1">
      <alignment vertical="center"/>
      <protection locked="0"/>
    </xf>
    <xf numFmtId="4" fontId="34" fillId="0" borderId="21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44" fillId="0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4" fontId="34" fillId="0" borderId="24" xfId="0" applyNumberFormat="1" applyFont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  <protection locked="0"/>
    </xf>
    <xf numFmtId="4" fontId="44" fillId="0" borderId="56" xfId="0" applyNumberFormat="1" applyFont="1" applyFill="1" applyBorder="1" applyAlignment="1" applyProtection="1">
      <alignment vertical="center"/>
      <protection locked="0"/>
    </xf>
    <xf numFmtId="4" fontId="34" fillId="0" borderId="17" xfId="0" applyNumberFormat="1" applyFont="1" applyBorder="1" applyAlignment="1" applyProtection="1">
      <alignment vertical="center"/>
      <protection locked="0"/>
    </xf>
    <xf numFmtId="4" fontId="41" fillId="42" borderId="57" xfId="0" applyNumberFormat="1" applyFont="1" applyFill="1" applyBorder="1" applyAlignment="1">
      <alignment horizontal="center" vertical="center"/>
    </xf>
    <xf numFmtId="4" fontId="34" fillId="0" borderId="63" xfId="0" applyNumberFormat="1" applyFont="1" applyFill="1" applyBorder="1" applyAlignment="1">
      <alignment vertical="center"/>
    </xf>
    <xf numFmtId="4" fontId="3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34" fillId="0" borderId="21" xfId="0" applyNumberFormat="1" applyFont="1" applyBorder="1" applyAlignment="1" applyProtection="1">
      <alignment vertical="center" wrapText="1"/>
      <protection locked="0"/>
    </xf>
    <xf numFmtId="4" fontId="34" fillId="0" borderId="44" xfId="0" applyNumberFormat="1" applyFont="1" applyBorder="1" applyAlignment="1" applyProtection="1">
      <alignment vertical="center"/>
      <protection locked="0"/>
    </xf>
    <xf numFmtId="4" fontId="34" fillId="0" borderId="46" xfId="0" applyNumberFormat="1" applyFont="1" applyBorder="1" applyAlignment="1" applyProtection="1">
      <alignment vertical="center"/>
      <protection locked="0"/>
    </xf>
    <xf numFmtId="4" fontId="34" fillId="0" borderId="15" xfId="0" applyNumberFormat="1" applyFont="1" applyBorder="1" applyAlignment="1" applyProtection="1">
      <alignment vertical="center"/>
      <protection locked="0"/>
    </xf>
    <xf numFmtId="4" fontId="34" fillId="0" borderId="16" xfId="0" applyNumberFormat="1" applyFont="1" applyBorder="1" applyAlignment="1" applyProtection="1">
      <alignment vertical="center"/>
      <protection locked="0"/>
    </xf>
    <xf numFmtId="4" fontId="34" fillId="0" borderId="15" xfId="0" applyNumberFormat="1" applyFont="1" applyFill="1" applyBorder="1" applyAlignment="1" applyProtection="1">
      <alignment vertical="center"/>
    </xf>
    <xf numFmtId="4" fontId="41" fillId="0" borderId="15" xfId="0" applyNumberFormat="1" applyFont="1" applyBorder="1" applyAlignment="1" applyProtection="1">
      <alignment vertical="center"/>
      <protection locked="0"/>
    </xf>
    <xf numFmtId="4" fontId="41" fillId="0" borderId="21" xfId="0" applyNumberFormat="1" applyFont="1" applyFill="1" applyBorder="1" applyAlignment="1" applyProtection="1">
      <alignment vertical="center"/>
    </xf>
    <xf numFmtId="4" fontId="34" fillId="0" borderId="0" xfId="0" applyNumberFormat="1" applyFont="1" applyFill="1" applyAlignment="1">
      <alignment vertical="center"/>
    </xf>
    <xf numFmtId="0" fontId="34" fillId="0" borderId="0" xfId="0" applyNumberFormat="1" applyFont="1" applyAlignment="1">
      <alignment vertical="center"/>
    </xf>
    <xf numFmtId="4" fontId="41" fillId="41" borderId="15" xfId="0" applyNumberFormat="1" applyFont="1" applyFill="1" applyBorder="1" applyAlignment="1">
      <alignment horizontal="center" vertical="center"/>
    </xf>
    <xf numFmtId="4" fontId="41" fillId="41" borderId="38" xfId="0" applyNumberFormat="1" applyFont="1" applyFill="1" applyBorder="1" applyAlignment="1">
      <alignment horizontal="center" vertical="center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4" fillId="0" borderId="41" xfId="0" applyNumberFormat="1" applyFont="1" applyFill="1" applyBorder="1" applyAlignment="1" applyProtection="1">
      <alignment vertical="center"/>
      <protection locked="0"/>
    </xf>
    <xf numFmtId="4" fontId="34" fillId="0" borderId="65" xfId="0" applyNumberFormat="1" applyFont="1" applyFill="1" applyBorder="1" applyAlignment="1" applyProtection="1">
      <alignment vertical="center"/>
      <protection locked="0"/>
    </xf>
    <xf numFmtId="4" fontId="34" fillId="0" borderId="44" xfId="0" applyNumberFormat="1" applyFont="1" applyFill="1" applyBorder="1" applyAlignment="1" applyProtection="1">
      <alignment vertical="center"/>
      <protection locked="0"/>
    </xf>
    <xf numFmtId="4" fontId="34" fillId="0" borderId="45" xfId="0" applyNumberFormat="1" applyFont="1" applyFill="1" applyBorder="1" applyAlignment="1" applyProtection="1">
      <alignment vertical="center"/>
      <protection locked="0"/>
    </xf>
    <xf numFmtId="4" fontId="41" fillId="0" borderId="55" xfId="0" applyNumberFormat="1" applyFont="1" applyFill="1" applyBorder="1" applyAlignment="1">
      <alignment horizontal="right" vertical="center"/>
    </xf>
    <xf numFmtId="4" fontId="41" fillId="0" borderId="56" xfId="0" applyNumberFormat="1" applyFont="1" applyBorder="1" applyAlignment="1">
      <alignment horizontal="right" vertical="center"/>
    </xf>
    <xf numFmtId="4" fontId="41" fillId="0" borderId="71" xfId="0" applyNumberFormat="1" applyFont="1" applyBorder="1" applyAlignment="1">
      <alignment horizontal="right" vertical="center"/>
    </xf>
    <xf numFmtId="4" fontId="34" fillId="0" borderId="23" xfId="0" applyNumberFormat="1" applyFont="1" applyBorder="1" applyAlignment="1">
      <alignment vertical="center"/>
    </xf>
    <xf numFmtId="4" fontId="34" fillId="0" borderId="67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48" fillId="0" borderId="0" xfId="0" applyFont="1"/>
    <xf numFmtId="0" fontId="48" fillId="0" borderId="0" xfId="0" applyFont="1" applyAlignment="1">
      <alignment horizontal="left"/>
    </xf>
    <xf numFmtId="4" fontId="41" fillId="0" borderId="0" xfId="0" applyNumberFormat="1" applyFont="1" applyAlignment="1">
      <alignment horizontal="left" vertical="center" wrapText="1"/>
    </xf>
    <xf numFmtId="4" fontId="41" fillId="0" borderId="0" xfId="0" applyNumberFormat="1" applyFont="1" applyAlignment="1">
      <alignment vertical="center" wrapText="1"/>
    </xf>
    <xf numFmtId="0" fontId="32" fillId="0" borderId="0" xfId="41" applyFont="1"/>
    <xf numFmtId="4" fontId="41" fillId="0" borderId="0" xfId="0" applyNumberFormat="1" applyFont="1" applyAlignment="1" applyProtection="1">
      <alignment horizontal="left" vertical="center"/>
      <protection locked="0"/>
    </xf>
    <xf numFmtId="0" fontId="45" fillId="0" borderId="0" xfId="0" applyNumberFormat="1" applyFont="1" applyAlignment="1" applyProtection="1">
      <alignment horizontal="left" vertical="center" wrapText="1"/>
      <protection locked="0"/>
    </xf>
    <xf numFmtId="0" fontId="49" fillId="0" borderId="0" xfId="0" applyFont="1"/>
    <xf numFmtId="0" fontId="32" fillId="0" borderId="0" xfId="40" applyFont="1" applyBorder="1" applyAlignment="1"/>
    <xf numFmtId="0" fontId="32" fillId="0" borderId="0" xfId="40" applyFont="1" applyBorder="1" applyAlignment="1">
      <alignment wrapText="1"/>
    </xf>
    <xf numFmtId="4" fontId="41" fillId="0" borderId="0" xfId="0" applyNumberFormat="1" applyFont="1" applyAlignment="1" applyProtection="1">
      <alignment vertical="center"/>
      <protection locked="0"/>
    </xf>
    <xf numFmtId="4" fontId="46" fillId="0" borderId="0" xfId="0" applyNumberFormat="1" applyFont="1" applyFill="1" applyAlignment="1" applyProtection="1">
      <alignment vertical="center"/>
      <protection locked="0"/>
    </xf>
    <xf numFmtId="4" fontId="41" fillId="0" borderId="0" xfId="0" applyNumberFormat="1" applyFont="1" applyAlignment="1">
      <alignment horizontal="left" vertical="center"/>
    </xf>
    <xf numFmtId="4" fontId="34" fillId="0" borderId="49" xfId="0" applyNumberFormat="1" applyFont="1" applyFill="1" applyBorder="1" applyAlignment="1" applyProtection="1">
      <alignment vertical="center"/>
    </xf>
    <xf numFmtId="0" fontId="48" fillId="0" borderId="0" xfId="0" applyFont="1" applyFill="1" applyAlignment="1">
      <alignment horizontal="left"/>
    </xf>
    <xf numFmtId="4" fontId="41" fillId="0" borderId="0" xfId="0" applyNumberFormat="1" applyFont="1" applyAlignment="1">
      <alignment vertical="center"/>
    </xf>
    <xf numFmtId="0" fontId="49" fillId="0" borderId="0" xfId="0" applyFont="1" applyBorder="1" applyAlignment="1">
      <alignment wrapText="1"/>
    </xf>
    <xf numFmtId="0" fontId="49" fillId="0" borderId="0" xfId="0" applyFont="1" applyAlignment="1">
      <alignment horizontal="center" wrapText="1"/>
    </xf>
    <xf numFmtId="0" fontId="33" fillId="0" borderId="17" xfId="40" applyFont="1" applyFill="1" applyBorder="1" applyAlignment="1" applyProtection="1">
      <alignment horizontal="left" vertical="center"/>
    </xf>
    <xf numFmtId="0" fontId="33" fillId="0" borderId="64" xfId="40" applyFont="1" applyFill="1" applyBorder="1" applyAlignment="1" applyProtection="1">
      <alignment horizontal="left" vertical="center"/>
    </xf>
    <xf numFmtId="0" fontId="32" fillId="0" borderId="72" xfId="40" applyFont="1" applyFill="1" applyBorder="1" applyAlignment="1" applyProtection="1">
      <alignment vertical="center" wrapText="1"/>
    </xf>
    <xf numFmtId="0" fontId="32" fillId="0" borderId="72" xfId="40" quotePrefix="1" applyFont="1" applyFill="1" applyBorder="1" applyAlignment="1" applyProtection="1">
      <alignment vertical="center" wrapText="1"/>
      <protection locked="0"/>
    </xf>
    <xf numFmtId="4" fontId="32" fillId="0" borderId="72" xfId="40" applyNumberFormat="1" applyFont="1" applyFill="1" applyBorder="1" applyAlignment="1" applyProtection="1">
      <alignment vertical="center"/>
      <protection locked="0"/>
    </xf>
    <xf numFmtId="4" fontId="32" fillId="0" borderId="73" xfId="40" applyNumberFormat="1" applyFont="1" applyFill="1" applyBorder="1" applyAlignment="1" applyProtection="1">
      <alignment vertical="center"/>
    </xf>
    <xf numFmtId="4" fontId="31" fillId="0" borderId="0" xfId="0" applyNumberFormat="1" applyFont="1" applyAlignment="1">
      <alignment horizontal="left" vertical="center"/>
    </xf>
    <xf numFmtId="4" fontId="49" fillId="0" borderId="88" xfId="0" applyNumberFormat="1" applyFont="1" applyFill="1" applyBorder="1" applyAlignment="1">
      <alignment horizontal="right"/>
    </xf>
    <xf numFmtId="4" fontId="49" fillId="0" borderId="89" xfId="0" applyNumberFormat="1" applyFont="1" applyFill="1" applyBorder="1" applyAlignment="1">
      <alignment horizontal="right"/>
    </xf>
    <xf numFmtId="4" fontId="51" fillId="0" borderId="0" xfId="0" applyNumberFormat="1" applyFont="1" applyAlignment="1">
      <alignment vertical="center"/>
    </xf>
    <xf numFmtId="4" fontId="35" fillId="41" borderId="15" xfId="0" applyNumberFormat="1" applyFont="1" applyFill="1" applyBorder="1" applyAlignment="1">
      <alignment horizontal="center" vertical="center" wrapText="1"/>
    </xf>
    <xf numFmtId="4" fontId="52" fillId="0" borderId="0" xfId="0" applyNumberFormat="1" applyFont="1" applyAlignment="1">
      <alignment vertical="center"/>
    </xf>
    <xf numFmtId="4" fontId="52" fillId="0" borderId="0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Fill="1" applyBorder="1" applyAlignment="1" applyProtection="1">
      <alignment vertical="center"/>
      <protection locked="0"/>
    </xf>
    <xf numFmtId="4" fontId="41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21" xfId="0" applyNumberFormat="1" applyFont="1" applyFill="1" applyBorder="1" applyAlignment="1" applyProtection="1">
      <alignment vertical="center"/>
      <protection locked="0"/>
    </xf>
    <xf numFmtId="4" fontId="41" fillId="42" borderId="15" xfId="0" applyNumberFormat="1" applyFont="1" applyFill="1" applyBorder="1" applyAlignment="1">
      <alignment horizontal="center" vertical="center"/>
    </xf>
    <xf numFmtId="4" fontId="35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0" fontId="35" fillId="0" borderId="85" xfId="0" applyFont="1" applyFill="1" applyBorder="1" applyAlignment="1">
      <alignment wrapText="1"/>
    </xf>
    <xf numFmtId="0" fontId="33" fillId="42" borderId="19" xfId="40" applyFont="1" applyFill="1" applyBorder="1" applyAlignment="1" applyProtection="1">
      <alignment vertical="center" wrapText="1"/>
    </xf>
    <xf numFmtId="0" fontId="33" fillId="42" borderId="23" xfId="40" applyFont="1" applyFill="1" applyBorder="1" applyAlignment="1" applyProtection="1">
      <alignment vertical="center" wrapText="1"/>
    </xf>
    <xf numFmtId="0" fontId="48" fillId="42" borderId="103" xfId="0" applyFont="1" applyFill="1" applyBorder="1" applyAlignment="1">
      <alignment horizontal="left" wrapText="1"/>
    </xf>
    <xf numFmtId="4" fontId="41" fillId="42" borderId="19" xfId="40" applyNumberFormat="1" applyFont="1" applyFill="1" applyBorder="1" applyAlignment="1">
      <alignment vertical="center"/>
    </xf>
    <xf numFmtId="0" fontId="48" fillId="42" borderId="104" xfId="0" applyFont="1" applyFill="1" applyBorder="1" applyAlignment="1">
      <alignment horizontal="left" wrapText="1"/>
    </xf>
    <xf numFmtId="4" fontId="41" fillId="42" borderId="63" xfId="40" applyNumberFormat="1" applyFont="1" applyFill="1" applyBorder="1" applyAlignment="1">
      <alignment vertical="center"/>
    </xf>
    <xf numFmtId="4" fontId="33" fillId="42" borderId="16" xfId="0" applyNumberFormat="1" applyFont="1" applyFill="1" applyBorder="1" applyAlignment="1">
      <alignment horizontal="center" vertical="center" wrapText="1"/>
    </xf>
    <xf numFmtId="0" fontId="33" fillId="0" borderId="19" xfId="40" applyFont="1" applyFill="1" applyBorder="1" applyAlignment="1" applyProtection="1">
      <alignment vertical="center" wrapText="1"/>
    </xf>
    <xf numFmtId="4" fontId="33" fillId="0" borderId="15" xfId="0" applyNumberFormat="1" applyFont="1" applyFill="1" applyBorder="1" applyAlignment="1">
      <alignment horizontal="left" vertical="center" wrapText="1"/>
    </xf>
    <xf numFmtId="4" fontId="33" fillId="0" borderId="47" xfId="0" applyNumberFormat="1" applyFont="1" applyFill="1" applyBorder="1" applyAlignment="1" applyProtection="1">
      <alignment horizontal="right" vertical="center" wrapText="1"/>
    </xf>
    <xf numFmtId="4" fontId="33" fillId="0" borderId="15" xfId="0" applyNumberFormat="1" applyFont="1" applyFill="1" applyBorder="1" applyAlignment="1" applyProtection="1">
      <alignment horizontal="right" vertical="center" wrapText="1"/>
    </xf>
    <xf numFmtId="4" fontId="33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6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5" xfId="0" applyNumberFormat="1" applyFont="1" applyFill="1" applyBorder="1" applyAlignment="1" applyProtection="1">
      <alignment vertical="center" wrapText="1"/>
      <protection locked="0"/>
    </xf>
    <xf numFmtId="0" fontId="49" fillId="0" borderId="85" xfId="0" applyFont="1" applyFill="1" applyBorder="1"/>
    <xf numFmtId="2" fontId="49" fillId="0" borderId="83" xfId="0" applyNumberFormat="1" applyFont="1" applyFill="1" applyBorder="1" applyAlignment="1">
      <alignment horizontal="right"/>
    </xf>
    <xf numFmtId="4" fontId="49" fillId="0" borderId="97" xfId="0" applyNumberFormat="1" applyFont="1" applyFill="1" applyBorder="1" applyAlignment="1">
      <alignment horizontal="right"/>
    </xf>
    <xf numFmtId="2" fontId="49" fillId="0" borderId="97" xfId="0" applyNumberFormat="1" applyFont="1" applyFill="1" applyBorder="1" applyAlignment="1">
      <alignment horizontal="right"/>
    </xf>
    <xf numFmtId="4" fontId="49" fillId="0" borderId="90" xfId="0" applyNumberFormat="1" applyFont="1" applyBorder="1" applyAlignment="1">
      <alignment horizontal="right"/>
    </xf>
    <xf numFmtId="4" fontId="49" fillId="0" borderId="105" xfId="0" applyNumberFormat="1" applyFont="1" applyBorder="1" applyAlignment="1">
      <alignment horizontal="right"/>
    </xf>
    <xf numFmtId="4" fontId="49" fillId="0" borderId="90" xfId="0" applyNumberFormat="1" applyFont="1" applyFill="1" applyBorder="1" applyAlignment="1">
      <alignment horizontal="right"/>
    </xf>
    <xf numFmtId="0" fontId="53" fillId="0" borderId="21" xfId="0" applyFont="1" applyFill="1" applyBorder="1" applyAlignment="1">
      <alignment vertical="center" wrapText="1"/>
    </xf>
    <xf numFmtId="0" fontId="53" fillId="0" borderId="63" xfId="0" applyFont="1" applyFill="1" applyBorder="1" applyAlignment="1">
      <alignment vertical="center" wrapText="1"/>
    </xf>
    <xf numFmtId="165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31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58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7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2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1" xfId="0" applyNumberFormat="1" applyFont="1" applyFill="1" applyBorder="1" applyAlignment="1" applyProtection="1">
      <alignment vertical="center" wrapText="1"/>
      <protection locked="0"/>
    </xf>
    <xf numFmtId="4" fontId="32" fillId="0" borderId="21" xfId="0" applyNumberFormat="1" applyFont="1" applyFill="1" applyBorder="1" applyAlignment="1" applyProtection="1">
      <alignment vertical="center" wrapText="1"/>
      <protection locked="0"/>
    </xf>
    <xf numFmtId="4" fontId="32" fillId="0" borderId="19" xfId="0" applyNumberFormat="1" applyFont="1" applyFill="1" applyBorder="1" applyAlignment="1" applyProtection="1">
      <alignment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32" fillId="0" borderId="64" xfId="0" applyNumberFormat="1" applyFont="1" applyFill="1" applyBorder="1" applyAlignment="1" applyProtection="1">
      <alignment vertical="center"/>
      <protection locked="0"/>
    </xf>
    <xf numFmtId="4" fontId="35" fillId="0" borderId="21" xfId="0" applyNumberFormat="1" applyFont="1" applyFill="1" applyBorder="1" applyAlignment="1" applyProtection="1">
      <alignment vertical="center"/>
    </xf>
    <xf numFmtId="4" fontId="35" fillId="0" borderId="19" xfId="0" applyNumberFormat="1" applyFont="1" applyFill="1" applyBorder="1" applyAlignment="1" applyProtection="1">
      <alignment vertical="center"/>
    </xf>
    <xf numFmtId="4" fontId="35" fillId="0" borderId="20" xfId="0" applyNumberFormat="1" applyFont="1" applyFill="1" applyBorder="1" applyAlignment="1" applyProtection="1">
      <alignment vertical="center"/>
    </xf>
    <xf numFmtId="0" fontId="33" fillId="42" borderId="15" xfId="40" applyFont="1" applyFill="1" applyBorder="1" applyAlignment="1" applyProtection="1">
      <alignment vertical="center" wrapText="1"/>
    </xf>
    <xf numFmtId="4" fontId="33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4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63" xfId="0" applyNumberFormat="1" applyFont="1" applyFill="1" applyBorder="1" applyAlignment="1" applyProtection="1">
      <alignment vertical="center" wrapText="1"/>
      <protection locked="0"/>
    </xf>
    <xf numFmtId="4" fontId="32" fillId="0" borderId="19" xfId="0" applyNumberFormat="1" applyFont="1" applyFill="1" applyBorder="1" applyAlignment="1" applyProtection="1">
      <alignment vertical="center" wrapText="1"/>
      <protection locked="0"/>
    </xf>
    <xf numFmtId="4" fontId="33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33" fillId="0" borderId="77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>
      <alignment vertical="center"/>
    </xf>
    <xf numFmtId="4" fontId="41" fillId="0" borderId="0" xfId="0" applyNumberFormat="1" applyFont="1" applyAlignment="1" applyProtection="1">
      <alignment horizontal="left" vertical="center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Alignment="1">
      <alignment vertical="center"/>
    </xf>
    <xf numFmtId="4" fontId="35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55" fillId="44" borderId="83" xfId="0" applyNumberFormat="1" applyFont="1" applyFill="1" applyBorder="1" applyAlignment="1">
      <alignment horizontal="right"/>
    </xf>
    <xf numFmtId="0" fontId="55" fillId="44" borderId="83" xfId="0" applyFont="1" applyFill="1" applyBorder="1" applyAlignment="1">
      <alignment horizontal="right"/>
    </xf>
    <xf numFmtId="0" fontId="0" fillId="0" borderId="83" xfId="0" applyBorder="1" applyAlignment="1">
      <alignment horizontal="right"/>
    </xf>
    <xf numFmtId="0" fontId="1" fillId="0" borderId="83" xfId="0" applyFont="1" applyBorder="1" applyAlignment="1">
      <alignment horizontal="right"/>
    </xf>
    <xf numFmtId="4" fontId="55" fillId="44" borderId="124" xfId="0" applyNumberFormat="1" applyFont="1" applyFill="1" applyBorder="1" applyAlignment="1">
      <alignment horizontal="right"/>
    </xf>
    <xf numFmtId="0" fontId="57" fillId="0" borderId="83" xfId="0" applyFont="1" applyBorder="1" applyAlignment="1">
      <alignment horizontal="right"/>
    </xf>
    <xf numFmtId="0" fontId="57" fillId="0" borderId="83" xfId="0" applyFont="1" applyBorder="1" applyAlignment="1">
      <alignment wrapText="1"/>
    </xf>
    <xf numFmtId="0" fontId="56" fillId="0" borderId="83" xfId="0" applyFont="1" applyBorder="1" applyAlignment="1">
      <alignment horizontal="right"/>
    </xf>
    <xf numFmtId="4" fontId="35" fillId="0" borderId="49" xfId="0" applyNumberFormat="1" applyFont="1" applyFill="1" applyBorder="1" applyAlignment="1" applyProtection="1">
      <alignment vertical="center"/>
      <protection locked="0"/>
    </xf>
    <xf numFmtId="4" fontId="35" fillId="0" borderId="15" xfId="0" applyNumberFormat="1" applyFont="1" applyFill="1" applyBorder="1" applyAlignment="1" applyProtection="1">
      <alignment vertical="center"/>
    </xf>
    <xf numFmtId="4" fontId="32" fillId="0" borderId="83" xfId="0" applyNumberFormat="1" applyFont="1" applyBorder="1" applyAlignment="1">
      <alignment horizontal="right"/>
    </xf>
    <xf numFmtId="4" fontId="44" fillId="0" borderId="64" xfId="0" applyNumberFormat="1" applyFont="1" applyFill="1" applyBorder="1" applyAlignment="1" applyProtection="1">
      <alignment vertical="center"/>
      <protection locked="0"/>
    </xf>
    <xf numFmtId="4" fontId="59" fillId="0" borderId="83" xfId="0" applyNumberFormat="1" applyFont="1" applyBorder="1" applyAlignment="1">
      <alignment horizontal="right"/>
    </xf>
    <xf numFmtId="0" fontId="59" fillId="0" borderId="83" xfId="0" applyFont="1" applyBorder="1" applyAlignment="1">
      <alignment horizontal="right"/>
    </xf>
    <xf numFmtId="0" fontId="58" fillId="0" borderId="83" xfId="0" applyFont="1" applyBorder="1" applyAlignment="1">
      <alignment horizontal="right"/>
    </xf>
    <xf numFmtId="4" fontId="58" fillId="0" borderId="83" xfId="0" applyNumberFormat="1" applyFont="1" applyBorder="1" applyAlignment="1">
      <alignment horizontal="right"/>
    </xf>
    <xf numFmtId="2" fontId="59" fillId="0" borderId="83" xfId="0" applyNumberFormat="1" applyFont="1" applyFill="1" applyBorder="1" applyAlignment="1">
      <alignment horizontal="right"/>
    </xf>
    <xf numFmtId="4" fontId="59" fillId="0" borderId="83" xfId="0" applyNumberFormat="1" applyFont="1" applyFill="1" applyBorder="1" applyAlignment="1">
      <alignment horizontal="right"/>
    </xf>
    <xf numFmtId="4" fontId="60" fillId="0" borderId="124" xfId="0" applyNumberFormat="1" applyFont="1" applyBorder="1" applyAlignment="1">
      <alignment horizontal="right"/>
    </xf>
    <xf numFmtId="0" fontId="0" fillId="0" borderId="125" xfId="0" applyBorder="1" applyAlignment="1">
      <alignment horizontal="right"/>
    </xf>
    <xf numFmtId="4" fontId="61" fillId="0" borderId="83" xfId="0" applyNumberFormat="1" applyFont="1" applyBorder="1" applyAlignment="1">
      <alignment horizontal="right"/>
    </xf>
    <xf numFmtId="0" fontId="48" fillId="43" borderId="111" xfId="0" applyFont="1" applyFill="1" applyBorder="1" applyAlignment="1">
      <alignment horizontal="center" wrapText="1"/>
    </xf>
    <xf numFmtId="0" fontId="48" fillId="43" borderId="112" xfId="0" applyFont="1" applyFill="1" applyBorder="1" applyAlignment="1">
      <alignment horizontal="center" wrapText="1"/>
    </xf>
    <xf numFmtId="4" fontId="58" fillId="0" borderId="126" xfId="0" applyNumberFormat="1" applyFont="1" applyBorder="1" applyAlignment="1">
      <alignment horizontal="right"/>
    </xf>
    <xf numFmtId="4" fontId="58" fillId="0" borderId="125" xfId="0" applyNumberFormat="1" applyFont="1" applyBorder="1" applyAlignment="1">
      <alignment horizontal="right"/>
    </xf>
    <xf numFmtId="4" fontId="58" fillId="0" borderId="127" xfId="0" applyNumberFormat="1" applyFont="1" applyBorder="1" applyAlignment="1">
      <alignment horizontal="right"/>
    </xf>
    <xf numFmtId="4" fontId="41" fillId="0" borderId="17" xfId="0" applyNumberFormat="1" applyFont="1" applyFill="1" applyBorder="1" applyAlignment="1" applyProtection="1">
      <alignment vertical="center"/>
      <protection locked="0"/>
    </xf>
    <xf numFmtId="4" fontId="34" fillId="0" borderId="49" xfId="0" applyNumberFormat="1" applyFont="1" applyFill="1" applyBorder="1" applyAlignment="1" applyProtection="1">
      <alignment vertical="center"/>
      <protection locked="0"/>
    </xf>
    <xf numFmtId="4" fontId="58" fillId="0" borderId="21" xfId="0" applyNumberFormat="1" applyFont="1" applyBorder="1" applyAlignment="1">
      <alignment horizontal="right"/>
    </xf>
    <xf numFmtId="0" fontId="0" fillId="0" borderId="97" xfId="0" applyBorder="1" applyAlignment="1">
      <alignment horizontal="right"/>
    </xf>
    <xf numFmtId="4" fontId="59" fillId="0" borderId="127" xfId="0" applyNumberFormat="1" applyFont="1" applyBorder="1" applyAlignment="1">
      <alignment horizontal="right"/>
    </xf>
    <xf numFmtId="0" fontId="57" fillId="0" borderId="101" xfId="0" applyFont="1" applyBorder="1" applyAlignment="1">
      <alignment horizontal="right"/>
    </xf>
    <xf numFmtId="4" fontId="59" fillId="0" borderId="62" xfId="0" applyNumberFormat="1" applyFont="1" applyBorder="1" applyAlignment="1">
      <alignment horizontal="right"/>
    </xf>
    <xf numFmtId="0" fontId="62" fillId="0" borderId="15" xfId="0" applyFont="1" applyBorder="1" applyAlignment="1">
      <alignment wrapText="1"/>
    </xf>
    <xf numFmtId="0" fontId="57" fillId="0" borderId="15" xfId="0" applyFont="1" applyBorder="1" applyAlignment="1">
      <alignment horizontal="right"/>
    </xf>
    <xf numFmtId="4" fontId="59" fillId="0" borderId="128" xfId="0" applyNumberFormat="1" applyFont="1" applyBorder="1" applyAlignment="1">
      <alignment horizontal="right"/>
    </xf>
    <xf numFmtId="4" fontId="59" fillId="0" borderId="63" xfId="0" applyNumberFormat="1" applyFont="1" applyBorder="1" applyAlignment="1">
      <alignment horizontal="right"/>
    </xf>
    <xf numFmtId="4" fontId="35" fillId="0" borderId="49" xfId="0" applyNumberFormat="1" applyFont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  <protection locked="0"/>
    </xf>
    <xf numFmtId="0" fontId="61" fillId="0" borderId="83" xfId="0" applyFont="1" applyBorder="1" applyAlignment="1">
      <alignment horizontal="right"/>
    </xf>
    <xf numFmtId="0" fontId="57" fillId="0" borderId="93" xfId="0" applyFont="1" applyBorder="1" applyAlignment="1">
      <alignment horizontal="right"/>
    </xf>
    <xf numFmtId="0" fontId="57" fillId="0" borderId="95" xfId="0" applyFont="1" applyBorder="1" applyAlignment="1">
      <alignment horizontal="right"/>
    </xf>
    <xf numFmtId="0" fontId="57" fillId="0" borderId="85" xfId="0" applyFont="1" applyBorder="1" applyAlignment="1">
      <alignment horizontal="right"/>
    </xf>
    <xf numFmtId="0" fontId="57" fillId="0" borderId="84" xfId="0" applyFont="1" applyBorder="1" applyAlignment="1">
      <alignment horizontal="right"/>
    </xf>
    <xf numFmtId="4" fontId="32" fillId="0" borderId="65" xfId="0" applyNumberFormat="1" applyFont="1" applyFill="1" applyBorder="1" applyAlignment="1">
      <alignment horizontal="right" vertical="center" wrapText="1"/>
    </xf>
    <xf numFmtId="0" fontId="57" fillId="0" borderId="87" xfId="0" applyFont="1" applyBorder="1" applyAlignment="1">
      <alignment horizontal="right"/>
    </xf>
    <xf numFmtId="0" fontId="57" fillId="0" borderId="89" xfId="0" applyFont="1" applyBorder="1" applyAlignment="1">
      <alignment horizontal="right"/>
    </xf>
    <xf numFmtId="0" fontId="57" fillId="0" borderId="129" xfId="0" applyFont="1" applyBorder="1" applyAlignment="1">
      <alignment horizontal="right"/>
    </xf>
    <xf numFmtId="0" fontId="57" fillId="0" borderId="130" xfId="0" applyFont="1" applyBorder="1" applyAlignment="1">
      <alignment horizontal="right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left" wrapText="1"/>
    </xf>
    <xf numFmtId="4" fontId="0" fillId="0" borderId="0" xfId="0" applyNumberFormat="1"/>
    <xf numFmtId="0" fontId="65" fillId="43" borderId="131" xfId="0" applyFont="1" applyFill="1" applyBorder="1" applyAlignment="1">
      <alignment horizontal="center" vertical="center" wrapText="1"/>
    </xf>
    <xf numFmtId="4" fontId="0" fillId="0" borderId="132" xfId="0" applyNumberFormat="1" applyBorder="1"/>
    <xf numFmtId="4" fontId="0" fillId="0" borderId="133" xfId="0" applyNumberFormat="1" applyBorder="1"/>
    <xf numFmtId="0" fontId="59" fillId="0" borderId="138" xfId="0" applyFont="1" applyBorder="1" applyAlignment="1">
      <alignment wrapText="1"/>
    </xf>
    <xf numFmtId="4" fontId="59" fillId="0" borderId="138" xfId="0" applyNumberFormat="1" applyFont="1" applyBorder="1" applyAlignment="1">
      <alignment horizontal="right" wrapText="1"/>
    </xf>
    <xf numFmtId="0" fontId="63" fillId="0" borderId="0" xfId="0" applyFont="1" applyAlignment="1">
      <alignment horizontal="left" wrapText="1"/>
    </xf>
    <xf numFmtId="0" fontId="61" fillId="0" borderId="137" xfId="0" applyFont="1" applyBorder="1" applyAlignment="1">
      <alignment horizontal="left" wrapText="1"/>
    </xf>
    <xf numFmtId="4" fontId="61" fillId="0" borderId="83" xfId="0" applyNumberFormat="1" applyFont="1" applyBorder="1" applyAlignment="1">
      <alignment horizontal="right" wrapText="1"/>
    </xf>
    <xf numFmtId="4" fontId="61" fillId="0" borderId="124" xfId="0" applyNumberFormat="1" applyFont="1" applyBorder="1" applyAlignment="1">
      <alignment horizontal="right" wrapText="1"/>
    </xf>
    <xf numFmtId="4" fontId="66" fillId="0" borderId="15" xfId="0" applyNumberFormat="1" applyFont="1" applyBorder="1" applyAlignment="1">
      <alignment wrapText="1"/>
    </xf>
    <xf numFmtId="4" fontId="63" fillId="43" borderId="83" xfId="0" applyNumberFormat="1" applyFont="1" applyFill="1" applyBorder="1" applyAlignment="1">
      <alignment horizontal="center" vertical="center" wrapText="1"/>
    </xf>
    <xf numFmtId="4" fontId="63" fillId="43" borderId="124" xfId="0" applyNumberFormat="1" applyFont="1" applyFill="1" applyBorder="1" applyAlignment="1">
      <alignment horizontal="center" vertical="center" wrapText="1"/>
    </xf>
    <xf numFmtId="0" fontId="66" fillId="0" borderId="15" xfId="0" applyFont="1" applyBorder="1" applyAlignment="1">
      <alignment wrapText="1"/>
    </xf>
    <xf numFmtId="4" fontId="34" fillId="0" borderId="0" xfId="88" applyNumberFormat="1" applyFont="1" applyAlignment="1">
      <alignment vertical="center"/>
    </xf>
    <xf numFmtId="1" fontId="34" fillId="0" borderId="0" xfId="88" applyNumberFormat="1" applyFont="1" applyAlignment="1">
      <alignment horizontal="center" vertical="center"/>
    </xf>
    <xf numFmtId="4" fontId="35" fillId="0" borderId="0" xfId="88" applyNumberFormat="1" applyFont="1" applyAlignment="1">
      <alignment vertical="center" wrapText="1"/>
    </xf>
    <xf numFmtId="4" fontId="34" fillId="0" borderId="0" xfId="88" applyNumberFormat="1" applyFont="1" applyAlignment="1">
      <alignment vertical="center" wrapText="1"/>
    </xf>
    <xf numFmtId="4" fontId="35" fillId="41" borderId="15" xfId="88" applyNumberFormat="1" applyFont="1" applyFill="1" applyBorder="1" applyAlignment="1">
      <alignment horizontal="center" vertical="center" wrapText="1"/>
    </xf>
    <xf numFmtId="4" fontId="35" fillId="41" borderId="38" xfId="88" applyNumberFormat="1" applyFont="1" applyFill="1" applyBorder="1" applyAlignment="1">
      <alignment horizontal="center" vertical="center" wrapText="1"/>
    </xf>
    <xf numFmtId="4" fontId="33" fillId="42" borderId="38" xfId="88" applyNumberFormat="1" applyFont="1" applyFill="1" applyBorder="1" applyAlignment="1">
      <alignment horizontal="center" vertical="center" wrapText="1"/>
    </xf>
    <xf numFmtId="4" fontId="33" fillId="42" borderId="15" xfId="88" applyNumberFormat="1" applyFont="1" applyFill="1" applyBorder="1" applyAlignment="1">
      <alignment horizontal="center" vertical="center" wrapText="1"/>
    </xf>
    <xf numFmtId="4" fontId="33" fillId="42" borderId="16" xfId="88" applyNumberFormat="1" applyFont="1" applyFill="1" applyBorder="1" applyAlignment="1">
      <alignment horizontal="center" vertical="center" wrapText="1"/>
    </xf>
    <xf numFmtId="4" fontId="35" fillId="0" borderId="19" xfId="88" applyNumberFormat="1" applyFont="1" applyFill="1" applyBorder="1" applyAlignment="1">
      <alignment vertical="center"/>
    </xf>
    <xf numFmtId="4" fontId="35" fillId="0" borderId="39" xfId="88" applyNumberFormat="1" applyFont="1" applyBorder="1" applyAlignment="1">
      <alignment vertical="center"/>
    </xf>
    <xf numFmtId="4" fontId="35" fillId="0" borderId="19" xfId="88" applyNumberFormat="1" applyFont="1" applyBorder="1" applyAlignment="1">
      <alignment vertical="center"/>
    </xf>
    <xf numFmtId="4" fontId="35" fillId="0" borderId="20" xfId="88" applyNumberFormat="1" applyFont="1" applyBorder="1" applyAlignment="1">
      <alignment vertical="center"/>
    </xf>
    <xf numFmtId="1" fontId="35" fillId="0" borderId="29" xfId="88" applyNumberFormat="1" applyFont="1" applyBorder="1" applyAlignment="1">
      <alignment horizontal="center" vertical="center"/>
    </xf>
    <xf numFmtId="4" fontId="35" fillId="0" borderId="40" xfId="88" applyNumberFormat="1" applyFont="1" applyBorder="1" applyAlignment="1">
      <alignment vertical="center"/>
    </xf>
    <xf numFmtId="4" fontId="35" fillId="0" borderId="21" xfId="88" applyNumberFormat="1" applyFont="1" applyFill="1" applyBorder="1" applyAlignment="1">
      <alignment vertical="center"/>
    </xf>
    <xf numFmtId="4" fontId="35" fillId="0" borderId="41" xfId="88" applyNumberFormat="1" applyFont="1" applyBorder="1" applyAlignment="1">
      <alignment vertical="center"/>
    </xf>
    <xf numFmtId="4" fontId="35" fillId="0" borderId="21" xfId="88" applyNumberFormat="1" applyFont="1" applyBorder="1" applyAlignment="1">
      <alignment vertical="center"/>
    </xf>
    <xf numFmtId="4" fontId="35" fillId="0" borderId="22" xfId="88" applyNumberFormat="1" applyFont="1" applyBorder="1" applyAlignment="1">
      <alignment vertical="center"/>
    </xf>
    <xf numFmtId="1" fontId="34" fillId="0" borderId="29" xfId="88" applyNumberFormat="1" applyFont="1" applyBorder="1" applyAlignment="1">
      <alignment horizontal="center" vertical="center"/>
    </xf>
    <xf numFmtId="0" fontId="57" fillId="0" borderId="83" xfId="88" applyFont="1" applyBorder="1" applyAlignment="1">
      <alignment wrapText="1"/>
    </xf>
    <xf numFmtId="4" fontId="57" fillId="0" borderId="83" xfId="88" applyNumberFormat="1" applyFont="1" applyBorder="1" applyAlignment="1">
      <alignment horizontal="right"/>
    </xf>
    <xf numFmtId="0" fontId="57" fillId="0" borderId="83" xfId="88" applyFont="1" applyBorder="1" applyAlignment="1">
      <alignment horizontal="right"/>
    </xf>
    <xf numFmtId="1" fontId="34" fillId="0" borderId="42" xfId="88" applyNumberFormat="1" applyFont="1" applyBorder="1" applyAlignment="1">
      <alignment horizontal="center" vertical="center"/>
    </xf>
    <xf numFmtId="1" fontId="34" fillId="0" borderId="139" xfId="88" applyNumberFormat="1" applyFont="1" applyBorder="1" applyAlignment="1">
      <alignment horizontal="center" vertical="center"/>
    </xf>
    <xf numFmtId="0" fontId="57" fillId="0" borderId="97" xfId="88" applyFont="1" applyBorder="1" applyAlignment="1">
      <alignment wrapText="1"/>
    </xf>
    <xf numFmtId="1" fontId="34" fillId="0" borderId="55" xfId="88" applyNumberFormat="1" applyFont="1" applyBorder="1" applyAlignment="1">
      <alignment horizontal="center" vertical="center"/>
    </xf>
    <xf numFmtId="0" fontId="57" fillId="0" borderId="11" xfId="88" applyFont="1" applyBorder="1" applyAlignment="1">
      <alignment wrapText="1"/>
    </xf>
    <xf numFmtId="1" fontId="34" fillId="0" borderId="74" xfId="88" applyNumberFormat="1" applyFont="1" applyBorder="1" applyAlignment="1">
      <alignment horizontal="center" vertical="center"/>
    </xf>
    <xf numFmtId="1" fontId="35" fillId="41" borderId="11" xfId="88" applyNumberFormat="1" applyFont="1" applyFill="1" applyBorder="1" applyAlignment="1">
      <alignment horizontal="center" vertical="center"/>
    </xf>
    <xf numFmtId="4" fontId="35" fillId="41" borderId="11" xfId="88" applyNumberFormat="1" applyFont="1" applyFill="1" applyBorder="1" applyAlignment="1">
      <alignment vertical="center"/>
    </xf>
    <xf numFmtId="4" fontId="35" fillId="41" borderId="63" xfId="88" applyNumberFormat="1" applyFont="1" applyFill="1" applyBorder="1" applyAlignment="1">
      <alignment horizontal="center" vertical="center" wrapText="1"/>
    </xf>
    <xf numFmtId="4" fontId="35" fillId="41" borderId="14" xfId="88" applyNumberFormat="1" applyFont="1" applyFill="1" applyBorder="1" applyAlignment="1">
      <alignment horizontal="center" vertical="center" wrapText="1"/>
    </xf>
    <xf numFmtId="4" fontId="33" fillId="42" borderId="14" xfId="88" applyNumberFormat="1" applyFont="1" applyFill="1" applyBorder="1" applyAlignment="1">
      <alignment horizontal="center" vertical="center" wrapText="1"/>
    </xf>
    <xf numFmtId="4" fontId="35" fillId="0" borderId="49" xfId="88" applyNumberFormat="1" applyFont="1" applyFill="1" applyBorder="1" applyAlignment="1">
      <alignment vertical="center"/>
    </xf>
    <xf numFmtId="4" fontId="35" fillId="0" borderId="50" xfId="88" applyNumberFormat="1" applyFont="1" applyBorder="1" applyAlignment="1">
      <alignment vertical="center"/>
    </xf>
    <xf numFmtId="4" fontId="35" fillId="0" borderId="49" xfId="88" applyNumberFormat="1" applyFont="1" applyBorder="1" applyAlignment="1">
      <alignment vertical="center"/>
    </xf>
    <xf numFmtId="4" fontId="35" fillId="0" borderId="28" xfId="88" applyNumberFormat="1" applyFont="1" applyBorder="1" applyAlignment="1">
      <alignment vertical="center"/>
    </xf>
    <xf numFmtId="1" fontId="35" fillId="0" borderId="26" xfId="88" applyNumberFormat="1" applyFont="1" applyBorder="1" applyAlignment="1">
      <alignment horizontal="center" vertical="center"/>
    </xf>
    <xf numFmtId="4" fontId="35" fillId="0" borderId="51" xfId="88" applyNumberFormat="1" applyFont="1" applyBorder="1" applyAlignment="1">
      <alignment vertical="center"/>
    </xf>
    <xf numFmtId="0" fontId="1" fillId="0" borderId="0" xfId="88"/>
    <xf numFmtId="1" fontId="35" fillId="41" borderId="47" xfId="88" applyNumberFormat="1" applyFont="1" applyFill="1" applyBorder="1" applyAlignment="1">
      <alignment horizontal="center" vertical="center"/>
    </xf>
    <xf numFmtId="4" fontId="35" fillId="41" borderId="48" xfId="88" applyNumberFormat="1" applyFont="1" applyFill="1" applyBorder="1" applyAlignment="1">
      <alignment vertical="center"/>
    </xf>
    <xf numFmtId="4" fontId="35" fillId="41" borderId="15" xfId="88" applyNumberFormat="1" applyFont="1" applyFill="1" applyBorder="1" applyAlignment="1">
      <alignment vertical="center"/>
    </xf>
    <xf numFmtId="4" fontId="35" fillId="41" borderId="38" xfId="88" applyNumberFormat="1" applyFont="1" applyFill="1" applyBorder="1" applyAlignment="1">
      <alignment vertical="center"/>
    </xf>
    <xf numFmtId="1" fontId="34" fillId="45" borderId="0" xfId="88" applyNumberFormat="1" applyFont="1" applyFill="1" applyBorder="1" applyAlignment="1" applyProtection="1">
      <alignment horizontal="center" vertical="center"/>
      <protection locked="0"/>
    </xf>
    <xf numFmtId="4" fontId="34" fillId="45" borderId="0" xfId="88" applyNumberFormat="1" applyFont="1" applyFill="1" applyBorder="1" applyAlignment="1" applyProtection="1">
      <alignment vertical="center"/>
      <protection locked="0"/>
    </xf>
    <xf numFmtId="4" fontId="34" fillId="45" borderId="0" xfId="88" applyNumberFormat="1" applyFont="1" applyFill="1" applyBorder="1" applyAlignment="1" applyProtection="1">
      <alignment horizontal="center" vertical="center" wrapText="1"/>
      <protection locked="0"/>
    </xf>
    <xf numFmtId="4" fontId="35" fillId="45" borderId="0" xfId="88" applyNumberFormat="1" applyFont="1" applyFill="1" applyBorder="1" applyAlignment="1" applyProtection="1">
      <alignment vertical="center"/>
      <protection locked="0"/>
    </xf>
    <xf numFmtId="1" fontId="35" fillId="45" borderId="0" xfId="88" applyNumberFormat="1" applyFont="1" applyFill="1" applyBorder="1" applyAlignment="1" applyProtection="1">
      <alignment horizontal="center" vertical="center"/>
      <protection locked="0"/>
    </xf>
    <xf numFmtId="4" fontId="35" fillId="45" borderId="0" xfId="88" applyNumberFormat="1" applyFont="1" applyFill="1" applyBorder="1" applyAlignment="1" applyProtection="1">
      <alignment vertical="center"/>
    </xf>
    <xf numFmtId="4" fontId="34" fillId="45" borderId="0" xfId="88" applyNumberFormat="1" applyFont="1" applyFill="1" applyBorder="1" applyAlignment="1" applyProtection="1">
      <alignment vertical="center"/>
    </xf>
    <xf numFmtId="1" fontId="32" fillId="0" borderId="0" xfId="88" applyNumberFormat="1" applyFont="1" applyAlignment="1">
      <alignment horizontal="center" vertical="center"/>
    </xf>
    <xf numFmtId="0" fontId="32" fillId="0" borderId="0" xfId="88" applyFont="1"/>
    <xf numFmtId="1" fontId="32" fillId="0" borderId="0" xfId="90" applyNumberFormat="1" applyFont="1" applyAlignment="1">
      <alignment horizontal="center" vertical="center"/>
    </xf>
    <xf numFmtId="1" fontId="34" fillId="0" borderId="0" xfId="88" applyNumberFormat="1" applyFont="1" applyAlignment="1" applyProtection="1">
      <alignment horizontal="center" vertical="center"/>
      <protection locked="0"/>
    </xf>
    <xf numFmtId="4" fontId="34" fillId="0" borderId="0" xfId="88" applyNumberFormat="1" applyFont="1" applyFill="1" applyAlignment="1" applyProtection="1">
      <alignment vertical="center"/>
      <protection locked="0"/>
    </xf>
    <xf numFmtId="4" fontId="34" fillId="0" borderId="0" xfId="88" applyNumberFormat="1" applyFont="1" applyAlignment="1" applyProtection="1">
      <alignment vertical="center"/>
      <protection locked="0"/>
    </xf>
    <xf numFmtId="4" fontId="33" fillId="45" borderId="0" xfId="88" applyNumberFormat="1" applyFont="1" applyFill="1" applyBorder="1" applyAlignment="1" applyProtection="1">
      <alignment horizontal="center" vertical="center" wrapText="1"/>
      <protection locked="0"/>
    </xf>
    <xf numFmtId="4" fontId="35" fillId="45" borderId="0" xfId="88" applyNumberFormat="1" applyFont="1" applyFill="1" applyBorder="1" applyAlignment="1" applyProtection="1">
      <alignment horizontal="center" vertical="center" wrapText="1"/>
      <protection locked="0"/>
    </xf>
    <xf numFmtId="4" fontId="34" fillId="45" borderId="0" xfId="88" applyNumberFormat="1" applyFont="1" applyFill="1" applyBorder="1" applyAlignment="1" applyProtection="1">
      <alignment horizontal="right" vertical="center" wrapText="1"/>
      <protection locked="0"/>
    </xf>
    <xf numFmtId="4" fontId="35" fillId="45" borderId="0" xfId="88" applyNumberFormat="1" applyFont="1" applyFill="1" applyBorder="1" applyAlignment="1" applyProtection="1">
      <alignment horizontal="right" vertical="center" wrapText="1"/>
    </xf>
    <xf numFmtId="165" fontId="34" fillId="45" borderId="0" xfId="88" applyNumberFormat="1" applyFont="1" applyFill="1" applyBorder="1" applyAlignment="1" applyProtection="1">
      <alignment horizontal="right" vertical="center" wrapText="1"/>
      <protection locked="0"/>
    </xf>
    <xf numFmtId="4" fontId="34" fillId="45" borderId="0" xfId="88" applyNumberFormat="1" applyFont="1" applyFill="1" applyBorder="1" applyAlignment="1" applyProtection="1">
      <alignment horizontal="right" vertical="center" wrapText="1"/>
    </xf>
    <xf numFmtId="1" fontId="32" fillId="45" borderId="0" xfId="88" applyNumberFormat="1" applyFont="1" applyFill="1" applyBorder="1" applyAlignment="1">
      <alignment horizontal="center" vertical="center"/>
    </xf>
    <xf numFmtId="0" fontId="32" fillId="45" borderId="0" xfId="88" applyFont="1" applyFill="1" applyBorder="1"/>
    <xf numFmtId="1" fontId="45" fillId="0" borderId="0" xfId="88" applyNumberFormat="1" applyFont="1" applyAlignment="1" applyProtection="1">
      <alignment horizontal="center" vertical="center" wrapText="1"/>
      <protection locked="0"/>
    </xf>
    <xf numFmtId="0" fontId="45" fillId="0" borderId="0" xfId="88" applyNumberFormat="1" applyFont="1" applyAlignment="1" applyProtection="1">
      <alignment horizontal="left" vertical="center" wrapText="1"/>
      <protection locked="0"/>
    </xf>
    <xf numFmtId="4" fontId="49" fillId="0" borderId="84" xfId="0" applyNumberFormat="1" applyFont="1" applyFill="1" applyBorder="1" applyAlignment="1">
      <alignment horizontal="left" wrapText="1"/>
    </xf>
    <xf numFmtId="0" fontId="67" fillId="0" borderId="0" xfId="42" applyFont="1" applyAlignment="1">
      <alignment horizontal="left" wrapText="1"/>
    </xf>
    <xf numFmtId="4" fontId="57" fillId="0" borderId="83" xfId="0" applyNumberFormat="1" applyFont="1" applyBorder="1" applyAlignment="1">
      <alignment horizontal="right"/>
    </xf>
    <xf numFmtId="4" fontId="57" fillId="0" borderId="97" xfId="0" applyNumberFormat="1" applyFont="1" applyBorder="1" applyAlignment="1">
      <alignment horizontal="right"/>
    </xf>
    <xf numFmtId="0" fontId="57" fillId="0" borderId="97" xfId="0" applyFont="1" applyBorder="1" applyAlignment="1">
      <alignment horizontal="right"/>
    </xf>
    <xf numFmtId="4" fontId="57" fillId="0" borderId="25" xfId="0" applyNumberFormat="1" applyFont="1" applyBorder="1" applyAlignment="1">
      <alignment horizontal="right"/>
    </xf>
    <xf numFmtId="0" fontId="57" fillId="0" borderId="11" xfId="0" applyFont="1" applyBorder="1" applyAlignment="1">
      <alignment horizontal="right"/>
    </xf>
    <xf numFmtId="4" fontId="57" fillId="0" borderId="11" xfId="0" applyNumberFormat="1" applyFont="1" applyBorder="1" applyAlignment="1">
      <alignment horizontal="right"/>
    </xf>
    <xf numFmtId="4" fontId="57" fillId="0" borderId="140" xfId="0" applyNumberFormat="1" applyFont="1" applyBorder="1" applyAlignment="1">
      <alignment horizontal="right"/>
    </xf>
    <xf numFmtId="0" fontId="57" fillId="0" borderId="141" xfId="0" applyFont="1" applyBorder="1" applyAlignment="1">
      <alignment horizontal="right"/>
    </xf>
    <xf numFmtId="4" fontId="57" fillId="0" borderId="141" xfId="0" applyNumberFormat="1" applyFont="1" applyBorder="1" applyAlignment="1">
      <alignment horizontal="right"/>
    </xf>
    <xf numFmtId="0" fontId="57" fillId="0" borderId="25" xfId="0" applyFont="1" applyBorder="1" applyAlignment="1">
      <alignment horizontal="right"/>
    </xf>
    <xf numFmtId="4" fontId="61" fillId="43" borderId="11" xfId="88" applyNumberFormat="1" applyFont="1" applyFill="1" applyBorder="1" applyAlignment="1">
      <alignment horizontal="right"/>
    </xf>
    <xf numFmtId="4" fontId="61" fillId="43" borderId="19" xfId="0" applyNumberFormat="1" applyFont="1" applyFill="1" applyBorder="1" applyAlignment="1">
      <alignment horizontal="right" vertical="center"/>
    </xf>
    <xf numFmtId="0" fontId="57" fillId="0" borderId="97" xfId="88" applyFont="1" applyBorder="1" applyAlignment="1">
      <alignment horizontal="right"/>
    </xf>
    <xf numFmtId="4" fontId="61" fillId="43" borderId="15" xfId="88" applyNumberFormat="1" applyFont="1" applyFill="1" applyBorder="1" applyAlignment="1">
      <alignment horizontal="right"/>
    </xf>
    <xf numFmtId="4" fontId="34" fillId="0" borderId="0" xfId="88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9" fillId="0" borderId="0" xfId="0" applyFont="1" applyAlignment="1">
      <alignment horizontal="center" wrapText="1"/>
    </xf>
    <xf numFmtId="0" fontId="63" fillId="43" borderId="134" xfId="0" applyFont="1" applyFill="1" applyBorder="1" applyAlignment="1">
      <alignment horizontal="center" vertical="center" wrapText="1"/>
    </xf>
    <xf numFmtId="0" fontId="63" fillId="43" borderId="136" xfId="0" applyFont="1" applyFill="1" applyBorder="1" applyAlignment="1">
      <alignment horizontal="center" vertical="center" wrapText="1"/>
    </xf>
    <xf numFmtId="4" fontId="63" fillId="43" borderId="127" xfId="0" applyNumberFormat="1" applyFont="1" applyFill="1" applyBorder="1" applyAlignment="1">
      <alignment horizontal="center" vertical="center" wrapText="1"/>
    </xf>
    <xf numFmtId="4" fontId="63" fillId="43" borderId="107" xfId="0" applyNumberFormat="1" applyFont="1" applyFill="1" applyBorder="1" applyAlignment="1">
      <alignment horizontal="center" vertical="center" wrapText="1"/>
    </xf>
    <xf numFmtId="4" fontId="63" fillId="43" borderId="135" xfId="0" applyNumberFormat="1" applyFont="1" applyFill="1" applyBorder="1" applyAlignment="1">
      <alignment horizontal="center" vertical="center" wrapText="1"/>
    </xf>
    <xf numFmtId="0" fontId="35" fillId="0" borderId="106" xfId="0" applyFont="1" applyFill="1" applyBorder="1"/>
    <xf numFmtId="0" fontId="48" fillId="0" borderId="86" xfId="0" applyFont="1" applyFill="1" applyBorder="1"/>
    <xf numFmtId="0" fontId="49" fillId="0" borderId="106" xfId="0" applyFont="1" applyFill="1" applyBorder="1" applyAlignment="1">
      <alignment horizontal="left" wrapText="1" indent="1"/>
    </xf>
    <xf numFmtId="0" fontId="49" fillId="0" borderId="118" xfId="0" applyFont="1" applyFill="1" applyBorder="1" applyAlignment="1">
      <alignment horizontal="left" wrapText="1" indent="1"/>
    </xf>
    <xf numFmtId="0" fontId="48" fillId="43" borderId="52" xfId="0" applyFont="1" applyFill="1" applyBorder="1" applyAlignment="1">
      <alignment horizontal="center" wrapText="1"/>
    </xf>
    <xf numFmtId="0" fontId="32" fillId="0" borderId="49" xfId="0" applyFont="1" applyBorder="1" applyAlignment="1">
      <alignment horizontal="center" wrapText="1"/>
    </xf>
    <xf numFmtId="4" fontId="33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6" xfId="0" applyFont="1" applyBorder="1" applyAlignment="1">
      <alignment horizontal="center" vertical="center"/>
    </xf>
    <xf numFmtId="4" fontId="41" fillId="0" borderId="56" xfId="0" applyNumberFormat="1" applyFont="1" applyBorder="1" applyAlignment="1" applyProtection="1">
      <alignment horizontal="justify" vertical="center"/>
      <protection locked="0"/>
    </xf>
    <xf numFmtId="4" fontId="41" fillId="0" borderId="22" xfId="0" applyNumberFormat="1" applyFont="1" applyBorder="1" applyAlignment="1" applyProtection="1">
      <alignment horizontal="justify" vertical="center"/>
      <protection locked="0"/>
    </xf>
    <xf numFmtId="4" fontId="33" fillId="0" borderId="54" xfId="0" applyNumberFormat="1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49" fillId="0" borderId="104" xfId="0" applyFont="1" applyFill="1" applyBorder="1" applyAlignment="1">
      <alignment horizontal="left" wrapText="1" indent="1"/>
    </xf>
    <xf numFmtId="0" fontId="49" fillId="0" borderId="122" xfId="0" applyFont="1" applyFill="1" applyBorder="1" applyAlignment="1">
      <alignment horizontal="left" wrapText="1" indent="1"/>
    </xf>
    <xf numFmtId="4" fontId="41" fillId="0" borderId="65" xfId="0" applyNumberFormat="1" applyFont="1" applyBorder="1" applyAlignment="1" applyProtection="1">
      <alignment horizontal="justify" vertical="center"/>
      <protection locked="0"/>
    </xf>
    <xf numFmtId="4" fontId="41" fillId="0" borderId="46" xfId="0" applyNumberFormat="1" applyFont="1" applyBorder="1" applyAlignment="1" applyProtection="1">
      <alignment horizontal="justify" vertical="center"/>
      <protection locked="0"/>
    </xf>
    <xf numFmtId="4" fontId="31" fillId="0" borderId="0" xfId="0" applyNumberFormat="1" applyFont="1" applyFill="1" applyAlignment="1">
      <alignment horizontal="left" vertical="center" wrapText="1"/>
    </xf>
    <xf numFmtId="0" fontId="39" fillId="0" borderId="0" xfId="0" applyFont="1" applyFill="1" applyAlignment="1">
      <alignment vertical="center" wrapText="1"/>
    </xf>
    <xf numFmtId="0" fontId="39" fillId="0" borderId="0" xfId="0" applyFont="1" applyFill="1" applyAlignment="1">
      <alignment vertical="center"/>
    </xf>
    <xf numFmtId="4" fontId="35" fillId="42" borderId="57" xfId="0" applyNumberFormat="1" applyFont="1" applyFill="1" applyBorder="1" applyAlignment="1" applyProtection="1">
      <alignment vertical="center" wrapText="1"/>
      <protection locked="0"/>
    </xf>
    <xf numFmtId="0" fontId="32" fillId="0" borderId="69" xfId="0" applyFont="1" applyBorder="1" applyAlignment="1">
      <alignment vertical="center"/>
    </xf>
    <xf numFmtId="4" fontId="34" fillId="0" borderId="71" xfId="0" applyNumberFormat="1" applyFont="1" applyBorder="1" applyAlignment="1" applyProtection="1">
      <alignment vertical="center" wrapText="1"/>
      <protection locked="0"/>
    </xf>
    <xf numFmtId="4" fontId="34" fillId="0" borderId="24" xfId="0" applyNumberFormat="1" applyFont="1" applyBorder="1" applyAlignment="1" applyProtection="1">
      <alignment vertical="center" wrapText="1"/>
      <protection locked="0"/>
    </xf>
    <xf numFmtId="0" fontId="49" fillId="0" borderId="120" xfId="0" applyFont="1" applyBorder="1" applyAlignment="1">
      <alignment wrapText="1"/>
    </xf>
    <xf numFmtId="0" fontId="49" fillId="0" borderId="121" xfId="0" applyFont="1" applyBorder="1" applyAlignment="1">
      <alignment wrapText="1"/>
    </xf>
    <xf numFmtId="4" fontId="41" fillId="42" borderId="57" xfId="0" applyNumberFormat="1" applyFont="1" applyFill="1" applyBorder="1" applyAlignment="1" applyProtection="1">
      <alignment vertical="center" wrapText="1"/>
      <protection locked="0"/>
    </xf>
    <xf numFmtId="4" fontId="41" fillId="41" borderId="16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34" fillId="0" borderId="20" xfId="0" applyNumberFormat="1" applyFont="1" applyBorder="1" applyAlignment="1" applyProtection="1">
      <alignment vertical="center" wrapText="1"/>
      <protection locked="0"/>
    </xf>
    <xf numFmtId="4" fontId="34" fillId="0" borderId="56" xfId="0" applyNumberFormat="1" applyFont="1" applyBorder="1" applyAlignment="1" applyProtection="1">
      <alignment vertical="center" wrapText="1"/>
      <protection locked="0"/>
    </xf>
    <xf numFmtId="4" fontId="34" fillId="0" borderId="22" xfId="0" applyNumberFormat="1" applyFont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 applyProtection="1">
      <alignment vertical="center" wrapText="1"/>
      <protection locked="0"/>
    </xf>
    <xf numFmtId="0" fontId="32" fillId="0" borderId="25" xfId="0" applyFont="1" applyFill="1" applyBorder="1" applyAlignment="1">
      <alignment vertical="center"/>
    </xf>
    <xf numFmtId="14" fontId="48" fillId="0" borderId="0" xfId="0" applyNumberFormat="1" applyFont="1" applyBorder="1" applyAlignment="1">
      <alignment horizontal="left" wrapText="1"/>
    </xf>
    <xf numFmtId="0" fontId="48" fillId="0" borderId="0" xfId="0" applyFont="1" applyBorder="1" applyAlignment="1">
      <alignment horizontal="left" wrapText="1"/>
    </xf>
    <xf numFmtId="4" fontId="32" fillId="0" borderId="55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Fill="1" applyBorder="1" applyAlignment="1" applyProtection="1">
      <alignment horizontal="left" vertical="center" wrapText="1" indent="2"/>
      <protection locked="0"/>
    </xf>
    <xf numFmtId="0" fontId="32" fillId="0" borderId="41" xfId="0" applyFont="1" applyFill="1" applyBorder="1" applyAlignment="1">
      <alignment horizontal="left" vertical="center" wrapText="1" indent="2"/>
    </xf>
    <xf numFmtId="0" fontId="32" fillId="0" borderId="22" xfId="0" applyFont="1" applyFill="1" applyBorder="1" applyAlignment="1">
      <alignment horizontal="left" vertical="center" wrapText="1" indent="2"/>
    </xf>
    <xf numFmtId="4" fontId="34" fillId="0" borderId="56" xfId="0" applyNumberFormat="1" applyFont="1" applyFill="1" applyBorder="1" applyAlignment="1">
      <alignment horizontal="left" vertical="center"/>
    </xf>
    <xf numFmtId="4" fontId="34" fillId="0" borderId="56" xfId="0" applyNumberFormat="1" applyFont="1" applyFill="1" applyBorder="1" applyAlignment="1">
      <alignment horizontal="left" vertical="center" wrapText="1"/>
    </xf>
    <xf numFmtId="4" fontId="33" fillId="0" borderId="57" xfId="0" applyNumberFormat="1" applyFont="1" applyFill="1" applyBorder="1" applyAlignment="1" applyProtection="1">
      <alignment vertical="center" wrapText="1"/>
      <protection locked="0"/>
    </xf>
    <xf numFmtId="0" fontId="32" fillId="0" borderId="16" xfId="0" applyFont="1" applyFill="1" applyBorder="1" applyAlignment="1">
      <alignment vertical="center"/>
    </xf>
    <xf numFmtId="4" fontId="34" fillId="0" borderId="71" xfId="0" applyNumberFormat="1" applyFont="1" applyFill="1" applyBorder="1" applyAlignment="1" applyProtection="1">
      <alignment vertical="center" wrapText="1"/>
      <protection locked="0"/>
    </xf>
    <xf numFmtId="0" fontId="32" fillId="0" borderId="82" xfId="0" applyFont="1" applyFill="1" applyBorder="1" applyAlignment="1">
      <alignment vertical="center"/>
    </xf>
    <xf numFmtId="4" fontId="34" fillId="0" borderId="56" xfId="0" applyNumberFormat="1" applyFont="1" applyFill="1" applyBorder="1" applyAlignment="1" applyProtection="1">
      <alignment horizontal="left" vertical="center"/>
      <protection locked="0"/>
    </xf>
    <xf numFmtId="4" fontId="34" fillId="0" borderId="22" xfId="0" applyNumberFormat="1" applyFont="1" applyFill="1" applyBorder="1" applyAlignment="1" applyProtection="1">
      <alignment horizontal="left" vertical="center"/>
      <protection locked="0"/>
    </xf>
    <xf numFmtId="4" fontId="33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6" xfId="0" applyNumberFormat="1" applyFont="1" applyBorder="1" applyAlignment="1" applyProtection="1">
      <alignment horizontal="justify" vertical="center"/>
      <protection locked="0"/>
    </xf>
    <xf numFmtId="4" fontId="34" fillId="0" borderId="22" xfId="0" applyNumberFormat="1" applyFont="1" applyBorder="1" applyAlignment="1" applyProtection="1">
      <alignment horizontal="justify" vertical="center"/>
      <protection locked="0"/>
    </xf>
    <xf numFmtId="0" fontId="32" fillId="0" borderId="0" xfId="0" applyFont="1" applyFill="1" applyBorder="1" applyAlignment="1">
      <alignment wrapText="1"/>
    </xf>
    <xf numFmtId="0" fontId="32" fillId="0" borderId="0" xfId="0" applyFont="1" applyFill="1" applyAlignment="1"/>
    <xf numFmtId="4" fontId="41" fillId="41" borderId="57" xfId="0" applyNumberFormat="1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4" fontId="38" fillId="0" borderId="0" xfId="0" applyNumberFormat="1" applyFont="1" applyFill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/>
    </xf>
    <xf numFmtId="4" fontId="34" fillId="0" borderId="56" xfId="0" applyNumberFormat="1" applyFont="1" applyFill="1" applyBorder="1" applyAlignment="1" applyProtection="1">
      <alignment horizontal="left" vertical="center" indent="1"/>
      <protection locked="0"/>
    </xf>
    <xf numFmtId="4" fontId="34" fillId="0" borderId="22" xfId="0" applyNumberFormat="1" applyFont="1" applyFill="1" applyBorder="1" applyAlignment="1" applyProtection="1">
      <alignment horizontal="left" vertical="center" indent="1"/>
      <protection locked="0"/>
    </xf>
    <xf numFmtId="4" fontId="34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41" fillId="42" borderId="57" xfId="0" applyNumberFormat="1" applyFont="1" applyFill="1" applyBorder="1" applyAlignment="1" applyProtection="1">
      <alignment horizontal="left" vertical="center"/>
      <protection locked="0"/>
    </xf>
    <xf numFmtId="4" fontId="41" fillId="42" borderId="16" xfId="0" applyNumberFormat="1" applyFont="1" applyFill="1" applyBorder="1" applyAlignment="1" applyProtection="1">
      <alignment horizontal="left" vertical="center"/>
      <protection locked="0"/>
    </xf>
    <xf numFmtId="4" fontId="41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6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 wrapText="1"/>
      <protection locked="0"/>
    </xf>
    <xf numFmtId="4" fontId="41" fillId="0" borderId="56" xfId="0" applyNumberFormat="1" applyFont="1" applyBorder="1" applyAlignment="1" applyProtection="1">
      <alignment horizontal="left" vertical="center" wrapText="1"/>
      <protection locked="0"/>
    </xf>
    <xf numFmtId="4" fontId="41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Border="1" applyAlignment="1" applyProtection="1">
      <alignment horizontal="left" vertical="center" wrapText="1"/>
      <protection locked="0"/>
    </xf>
    <xf numFmtId="4" fontId="34" fillId="0" borderId="22" xfId="0" applyNumberFormat="1" applyFont="1" applyBorder="1" applyAlignment="1" applyProtection="1">
      <alignment horizontal="left" vertical="center" wrapText="1"/>
      <protection locked="0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41" fillId="0" borderId="0" xfId="0" applyNumberFormat="1" applyFont="1" applyAlignment="1" applyProtection="1">
      <alignment horizontal="left" vertical="center"/>
      <protection locked="0"/>
    </xf>
    <xf numFmtId="4" fontId="32" fillId="0" borderId="64" xfId="0" applyNumberFormat="1" applyFont="1" applyFill="1" applyBorder="1" applyAlignment="1" applyProtection="1">
      <alignment vertical="center" wrapText="1"/>
      <protection locked="0"/>
    </xf>
    <xf numFmtId="4" fontId="32" fillId="0" borderId="0" xfId="0" applyNumberFormat="1" applyFont="1" applyFill="1" applyBorder="1" applyAlignment="1" applyProtection="1">
      <alignment vertical="center" wrapText="1"/>
      <protection locked="0"/>
    </xf>
    <xf numFmtId="4" fontId="32" fillId="0" borderId="18" xfId="0" applyNumberFormat="1" applyFont="1" applyFill="1" applyBorder="1" applyAlignment="1" applyProtection="1">
      <alignment vertical="center" wrapText="1"/>
      <protection locked="0"/>
    </xf>
    <xf numFmtId="4" fontId="32" fillId="0" borderId="54" xfId="0" applyNumberFormat="1" applyFont="1" applyFill="1" applyBorder="1" applyAlignment="1" applyProtection="1">
      <alignment vertical="center"/>
      <protection locked="0"/>
    </xf>
    <xf numFmtId="4" fontId="32" fillId="0" borderId="39" xfId="0" applyNumberFormat="1" applyFont="1" applyFill="1" applyBorder="1" applyAlignment="1" applyProtection="1">
      <alignment vertical="center"/>
      <protection locked="0"/>
    </xf>
    <xf numFmtId="4" fontId="32" fillId="0" borderId="20" xfId="0" applyNumberFormat="1" applyFont="1" applyFill="1" applyBorder="1" applyAlignment="1" applyProtection="1">
      <alignment vertical="center"/>
      <protection locked="0"/>
    </xf>
    <xf numFmtId="4" fontId="41" fillId="0" borderId="71" xfId="0" applyNumberFormat="1" applyFont="1" applyBorder="1" applyAlignment="1" applyProtection="1">
      <alignment horizontal="left" vertical="center" wrapText="1"/>
      <protection locked="0"/>
    </xf>
    <xf numFmtId="4" fontId="41" fillId="0" borderId="24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34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1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1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4" fontId="32" fillId="0" borderId="39" xfId="0" applyNumberFormat="1" applyFont="1" applyFill="1" applyBorder="1" applyAlignment="1" applyProtection="1">
      <alignment vertical="center" wrapText="1"/>
      <protection locked="0"/>
    </xf>
    <xf numFmtId="4" fontId="32" fillId="0" borderId="20" xfId="0" applyNumberFormat="1" applyFont="1" applyFill="1" applyBorder="1" applyAlignment="1" applyProtection="1">
      <alignment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 wrapText="1"/>
      <protection locked="0"/>
    </xf>
    <xf numFmtId="4" fontId="32" fillId="0" borderId="41" xfId="0" applyNumberFormat="1" applyFont="1" applyFill="1" applyBorder="1" applyAlignment="1" applyProtection="1">
      <alignment vertical="center" wrapText="1"/>
      <protection locked="0"/>
    </xf>
    <xf numFmtId="4" fontId="32" fillId="0" borderId="22" xfId="0" applyNumberFormat="1" applyFont="1" applyFill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3" fillId="42" borderId="57" xfId="0" applyNumberFormat="1" applyFont="1" applyFill="1" applyBorder="1" applyAlignment="1" applyProtection="1">
      <alignment horizontal="left" vertical="center"/>
      <protection locked="0"/>
    </xf>
    <xf numFmtId="4" fontId="33" fillId="42" borderId="38" xfId="0" applyNumberFormat="1" applyFont="1" applyFill="1" applyBorder="1" applyAlignment="1" applyProtection="1">
      <alignment horizontal="left" vertical="center"/>
      <protection locked="0"/>
    </xf>
    <xf numFmtId="4" fontId="33" fillId="42" borderId="16" xfId="0" applyNumberFormat="1" applyFont="1" applyFill="1" applyBorder="1" applyAlignment="1" applyProtection="1">
      <alignment horizontal="left" vertical="center"/>
      <protection locked="0"/>
    </xf>
    <xf numFmtId="4" fontId="33" fillId="42" borderId="57" xfId="0" applyNumberFormat="1" applyFont="1" applyFill="1" applyBorder="1" applyAlignment="1" applyProtection="1">
      <alignment horizontal="center" vertical="center"/>
      <protection locked="0"/>
    </xf>
    <xf numFmtId="4" fontId="33" fillId="42" borderId="38" xfId="0" applyNumberFormat="1" applyFont="1" applyFill="1" applyBorder="1" applyAlignment="1" applyProtection="1">
      <alignment horizontal="center" vertical="center"/>
      <protection locked="0"/>
    </xf>
    <xf numFmtId="4" fontId="33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0" borderId="55" xfId="0" applyNumberFormat="1" applyFont="1" applyFill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28" xfId="0" applyNumberFormat="1" applyFont="1" applyFill="1" applyBorder="1" applyAlignment="1" applyProtection="1">
      <alignment vertical="center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2" fillId="0" borderId="41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Fill="1" applyBorder="1" applyAlignment="1" applyProtection="1">
      <alignment vertical="center"/>
      <protection locked="0"/>
    </xf>
    <xf numFmtId="4" fontId="33" fillId="0" borderId="57" xfId="0" applyNumberFormat="1" applyFont="1" applyFill="1" applyBorder="1" applyAlignment="1" applyProtection="1">
      <alignment vertical="center"/>
      <protection locked="0"/>
    </xf>
    <xf numFmtId="4" fontId="33" fillId="0" borderId="38" xfId="0" applyNumberFormat="1" applyFont="1" applyFill="1" applyBorder="1" applyAlignment="1" applyProtection="1">
      <alignment vertical="center"/>
      <protection locked="0"/>
    </xf>
    <xf numFmtId="4" fontId="33" fillId="0" borderId="16" xfId="0" applyNumberFormat="1" applyFont="1" applyFill="1" applyBorder="1" applyAlignment="1" applyProtection="1">
      <alignment vertical="center"/>
      <protection locked="0"/>
    </xf>
    <xf numFmtId="4" fontId="34" fillId="0" borderId="71" xfId="0" applyNumberFormat="1" applyFont="1" applyFill="1" applyBorder="1" applyAlignment="1" applyProtection="1">
      <alignment vertical="center"/>
      <protection locked="0"/>
    </xf>
    <xf numFmtId="4" fontId="34" fillId="0" borderId="67" xfId="0" applyNumberFormat="1" applyFont="1" applyFill="1" applyBorder="1" applyAlignment="1" applyProtection="1">
      <alignment vertical="center"/>
      <protection locked="0"/>
    </xf>
    <xf numFmtId="4" fontId="34" fillId="0" borderId="24" xfId="0" applyNumberFormat="1" applyFont="1" applyFill="1" applyBorder="1" applyAlignment="1" applyProtection="1">
      <alignment vertical="center"/>
      <protection locked="0"/>
    </xf>
    <xf numFmtId="4" fontId="41" fillId="0" borderId="54" xfId="0" applyNumberFormat="1" applyFont="1" applyFill="1" applyBorder="1" applyAlignment="1" applyProtection="1">
      <alignment vertical="center" wrapText="1"/>
      <protection locked="0"/>
    </xf>
    <xf numFmtId="4" fontId="41" fillId="0" borderId="39" xfId="0" applyNumberFormat="1" applyFont="1" applyFill="1" applyBorder="1" applyAlignment="1" applyProtection="1">
      <alignment vertical="center" wrapText="1"/>
      <protection locked="0"/>
    </xf>
    <xf numFmtId="4" fontId="41" fillId="0" borderId="20" xfId="0" applyNumberFormat="1" applyFont="1" applyFill="1" applyBorder="1" applyAlignment="1" applyProtection="1">
      <alignment vertical="center" wrapText="1"/>
      <protection locked="0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38" xfId="0" applyNumberFormat="1" applyFont="1" applyBorder="1" applyAlignment="1" applyProtection="1">
      <alignment horizontal="left" vertical="center" wrapText="1"/>
      <protection locked="0"/>
    </xf>
    <xf numFmtId="4" fontId="33" fillId="0" borderId="16" xfId="0" applyNumberFormat="1" applyFont="1" applyBorder="1" applyAlignment="1" applyProtection="1">
      <alignment horizontal="left" vertical="center" wrapText="1"/>
      <protection locked="0"/>
    </xf>
    <xf numFmtId="4" fontId="41" fillId="0" borderId="56" xfId="0" applyNumberFormat="1" applyFont="1" applyFill="1" applyBorder="1" applyAlignment="1" applyProtection="1">
      <alignment vertical="center" wrapText="1"/>
      <protection locked="0"/>
    </xf>
    <xf numFmtId="4" fontId="41" fillId="0" borderId="41" xfId="0" applyNumberFormat="1" applyFont="1" applyFill="1" applyBorder="1" applyAlignment="1" applyProtection="1">
      <alignment vertical="center" wrapText="1"/>
      <protection locked="0"/>
    </xf>
    <xf numFmtId="4" fontId="41" fillId="0" borderId="22" xfId="0" applyNumberFormat="1" applyFont="1" applyFill="1" applyBorder="1" applyAlignment="1" applyProtection="1">
      <alignment vertical="center" wrapText="1"/>
      <protection locked="0"/>
    </xf>
    <xf numFmtId="4" fontId="33" fillId="0" borderId="75" xfId="0" applyNumberFormat="1" applyFont="1" applyFill="1" applyBorder="1" applyAlignment="1" applyProtection="1">
      <alignment vertical="center" wrapText="1"/>
      <protection locked="0"/>
    </xf>
    <xf numFmtId="4" fontId="33" fillId="0" borderId="14" xfId="0" applyNumberFormat="1" applyFont="1" applyFill="1" applyBorder="1" applyAlignment="1" applyProtection="1">
      <alignment vertical="center" wrapText="1"/>
      <protection locked="0"/>
    </xf>
    <xf numFmtId="4" fontId="33" fillId="0" borderId="13" xfId="0" applyNumberFormat="1" applyFont="1" applyFill="1" applyBorder="1" applyAlignment="1" applyProtection="1">
      <alignment vertical="center" wrapText="1"/>
      <protection locked="0"/>
    </xf>
    <xf numFmtId="4" fontId="34" fillId="0" borderId="56" xfId="0" applyNumberFormat="1" applyFont="1" applyFill="1" applyBorder="1" applyAlignment="1">
      <alignment vertical="center" wrapText="1"/>
    </xf>
    <xf numFmtId="4" fontId="34" fillId="0" borderId="41" xfId="0" applyNumberFormat="1" applyFont="1" applyFill="1" applyBorder="1" applyAlignment="1">
      <alignment vertical="center" wrapText="1"/>
    </xf>
    <xf numFmtId="4" fontId="34" fillId="0" borderId="22" xfId="0" applyNumberFormat="1" applyFont="1" applyFill="1" applyBorder="1" applyAlignment="1">
      <alignment vertical="center" wrapText="1"/>
    </xf>
    <xf numFmtId="4" fontId="32" fillId="0" borderId="71" xfId="0" applyNumberFormat="1" applyFont="1" applyFill="1" applyBorder="1" applyAlignment="1" applyProtection="1">
      <alignment vertical="center" wrapText="1"/>
      <protection locked="0"/>
    </xf>
    <xf numFmtId="4" fontId="32" fillId="0" borderId="67" xfId="0" applyNumberFormat="1" applyFont="1" applyFill="1" applyBorder="1" applyAlignment="1" applyProtection="1">
      <alignment vertical="center" wrapText="1"/>
      <protection locked="0"/>
    </xf>
    <xf numFmtId="4" fontId="32" fillId="0" borderId="24" xfId="0" applyNumberFormat="1" applyFont="1" applyFill="1" applyBorder="1" applyAlignment="1" applyProtection="1">
      <alignment vertical="center" wrapText="1"/>
      <protection locked="0"/>
    </xf>
    <xf numFmtId="4" fontId="34" fillId="0" borderId="41" xfId="0" applyNumberFormat="1" applyFont="1" applyFill="1" applyBorder="1" applyAlignment="1" applyProtection="1">
      <alignment vertical="center" wrapText="1"/>
      <protection locked="0"/>
    </xf>
    <xf numFmtId="4" fontId="34" fillId="0" borderId="67" xfId="0" applyNumberFormat="1" applyFont="1" applyFill="1" applyBorder="1" applyAlignment="1" applyProtection="1">
      <alignment vertical="center" wrapText="1"/>
      <protection locked="0"/>
    </xf>
    <xf numFmtId="4" fontId="34" fillId="0" borderId="24" xfId="0" applyNumberFormat="1" applyFont="1" applyFill="1" applyBorder="1" applyAlignment="1" applyProtection="1">
      <alignment vertical="center" wrapText="1"/>
      <protection locked="0"/>
    </xf>
    <xf numFmtId="4" fontId="33" fillId="42" borderId="57" xfId="0" applyNumberFormat="1" applyFont="1" applyFill="1" applyBorder="1" applyAlignment="1">
      <alignment horizontal="center" vertical="center" wrapText="1"/>
    </xf>
    <xf numFmtId="4" fontId="33" fillId="42" borderId="16" xfId="0" applyNumberFormat="1" applyFont="1" applyFill="1" applyBorder="1" applyAlignment="1">
      <alignment horizontal="center" vertical="center" wrapText="1"/>
    </xf>
    <xf numFmtId="4" fontId="32" fillId="0" borderId="54" xfId="0" applyNumberFormat="1" applyFont="1" applyFill="1" applyBorder="1" applyAlignment="1">
      <alignment vertical="center" wrapText="1"/>
    </xf>
    <xf numFmtId="4" fontId="32" fillId="0" borderId="20" xfId="0" applyNumberFormat="1" applyFont="1" applyFill="1" applyBorder="1" applyAlignment="1">
      <alignment vertical="center" wrapText="1"/>
    </xf>
    <xf numFmtId="4" fontId="41" fillId="42" borderId="75" xfId="0" applyNumberFormat="1" applyFont="1" applyFill="1" applyBorder="1" applyAlignment="1">
      <alignment horizontal="center" vertical="center"/>
    </xf>
    <xf numFmtId="4" fontId="41" fillId="42" borderId="13" xfId="0" applyNumberFormat="1" applyFont="1" applyFill="1" applyBorder="1" applyAlignment="1">
      <alignment horizontal="center" vertical="center"/>
    </xf>
    <xf numFmtId="4" fontId="41" fillId="42" borderId="57" xfId="0" applyNumberFormat="1" applyFont="1" applyFill="1" applyBorder="1" applyAlignment="1">
      <alignment horizontal="center" vertical="center"/>
    </xf>
    <xf numFmtId="4" fontId="41" fillId="42" borderId="16" xfId="0" applyNumberFormat="1" applyFont="1" applyFill="1" applyBorder="1" applyAlignment="1">
      <alignment horizontal="center" vertical="center"/>
    </xf>
    <xf numFmtId="4" fontId="34" fillId="0" borderId="57" xfId="0" applyNumberFormat="1" applyFont="1" applyBorder="1" applyAlignment="1">
      <alignment horizontal="right" vertical="center"/>
    </xf>
    <xf numFmtId="4" fontId="34" fillId="0" borderId="16" xfId="0" applyNumberFormat="1" applyFont="1" applyBorder="1" applyAlignment="1">
      <alignment horizontal="right" vertical="center"/>
    </xf>
    <xf numFmtId="4" fontId="34" fillId="0" borderId="75" xfId="0" applyNumberFormat="1" applyFont="1" applyBorder="1" applyAlignment="1">
      <alignment horizontal="right" vertical="center"/>
    </xf>
    <xf numFmtId="4" fontId="34" fillId="0" borderId="13" xfId="0" applyNumberFormat="1" applyFont="1" applyBorder="1" applyAlignment="1">
      <alignment horizontal="right" vertical="center"/>
    </xf>
    <xf numFmtId="4" fontId="31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4" fontId="32" fillId="0" borderId="56" xfId="0" applyNumberFormat="1" applyFont="1" applyFill="1" applyBorder="1" applyAlignment="1">
      <alignment vertical="center" wrapText="1"/>
    </xf>
    <xf numFmtId="4" fontId="32" fillId="0" borderId="22" xfId="0" applyNumberFormat="1" applyFont="1" applyFill="1" applyBorder="1" applyAlignment="1">
      <alignment vertical="center" wrapText="1"/>
    </xf>
    <xf numFmtId="4" fontId="32" fillId="0" borderId="65" xfId="0" applyNumberFormat="1" applyFont="1" applyFill="1" applyBorder="1" applyAlignment="1">
      <alignment vertical="center" wrapText="1"/>
    </xf>
    <xf numFmtId="4" fontId="32" fillId="0" borderId="46" xfId="0" applyNumberFormat="1" applyFont="1" applyFill="1" applyBorder="1" applyAlignment="1">
      <alignment vertical="center" wrapText="1"/>
    </xf>
    <xf numFmtId="4" fontId="32" fillId="0" borderId="55" xfId="0" applyNumberFormat="1" applyFont="1" applyFill="1" applyBorder="1" applyAlignment="1">
      <alignment vertical="center" wrapText="1"/>
    </xf>
    <xf numFmtId="4" fontId="32" fillId="0" borderId="28" xfId="0" applyNumberFormat="1" applyFont="1" applyFill="1" applyBorder="1" applyAlignment="1">
      <alignment vertical="center" wrapText="1"/>
    </xf>
    <xf numFmtId="4" fontId="32" fillId="0" borderId="71" xfId="0" applyNumberFormat="1" applyFont="1" applyFill="1" applyBorder="1" applyAlignment="1">
      <alignment vertical="center" wrapText="1"/>
    </xf>
    <xf numFmtId="4" fontId="32" fillId="0" borderId="24" xfId="0" applyNumberFormat="1" applyFont="1" applyFill="1" applyBorder="1" applyAlignment="1">
      <alignment vertical="center" wrapText="1"/>
    </xf>
    <xf numFmtId="4" fontId="34" fillId="0" borderId="41" xfId="0" applyNumberFormat="1" applyFont="1" applyFill="1" applyBorder="1" applyAlignment="1" applyProtection="1">
      <alignment vertical="center"/>
      <protection locked="0"/>
    </xf>
    <xf numFmtId="4" fontId="33" fillId="0" borderId="57" xfId="0" applyNumberFormat="1" applyFont="1" applyFill="1" applyBorder="1" applyAlignment="1">
      <alignment horizontal="center" vertical="center"/>
    </xf>
    <xf numFmtId="4" fontId="33" fillId="0" borderId="16" xfId="0" applyNumberFormat="1" applyFont="1" applyFill="1" applyBorder="1" applyAlignment="1">
      <alignment horizontal="center" vertical="center"/>
    </xf>
    <xf numFmtId="4" fontId="41" fillId="0" borderId="57" xfId="0" applyNumberFormat="1" applyFont="1" applyFill="1" applyBorder="1" applyAlignment="1">
      <alignment horizontal="center" vertical="center"/>
    </xf>
    <xf numFmtId="4" fontId="41" fillId="0" borderId="16" xfId="0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4" fontId="41" fillId="0" borderId="54" xfId="0" applyNumberFormat="1" applyFont="1" applyBorder="1" applyAlignment="1" applyProtection="1">
      <alignment horizontal="left" vertical="center" wrapText="1"/>
      <protection locked="0"/>
    </xf>
    <xf numFmtId="4" fontId="41" fillId="0" borderId="20" xfId="0" applyNumberFormat="1" applyFont="1" applyBorder="1" applyAlignment="1" applyProtection="1">
      <alignment horizontal="left" vertical="center" wrapText="1"/>
      <protection locked="0"/>
    </xf>
    <xf numFmtId="4" fontId="41" fillId="0" borderId="56" xfId="0" applyNumberFormat="1" applyFont="1" applyFill="1" applyBorder="1" applyAlignment="1" applyProtection="1">
      <alignment vertical="center"/>
      <protection locked="0"/>
    </xf>
    <xf numFmtId="4" fontId="41" fillId="0" borderId="22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Alignment="1" applyProtection="1">
      <alignment horizontal="left" vertical="center"/>
      <protection locked="0"/>
    </xf>
    <xf numFmtId="0" fontId="39" fillId="0" borderId="0" xfId="0" applyFont="1" applyAlignment="1"/>
    <xf numFmtId="4" fontId="41" fillId="0" borderId="54" xfId="0" applyNumberFormat="1" applyFont="1" applyFill="1" applyBorder="1" applyAlignment="1" applyProtection="1">
      <alignment vertical="center"/>
      <protection locked="0"/>
    </xf>
    <xf numFmtId="4" fontId="41" fillId="0" borderId="20" xfId="0" applyNumberFormat="1" applyFont="1" applyFill="1" applyBorder="1" applyAlignment="1" applyProtection="1">
      <alignment vertical="center"/>
      <protection locked="0"/>
    </xf>
    <xf numFmtId="4" fontId="32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1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1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7" xfId="0" applyNumberFormat="1" applyFont="1" applyFill="1" applyBorder="1" applyAlignment="1" applyProtection="1">
      <alignment vertical="center"/>
      <protection locked="0"/>
    </xf>
    <xf numFmtId="4" fontId="33" fillId="41" borderId="16" xfId="0" applyNumberFormat="1" applyFont="1" applyFill="1" applyBorder="1" applyAlignment="1" applyProtection="1">
      <alignment vertical="center"/>
      <protection locked="0"/>
    </xf>
    <xf numFmtId="0" fontId="35" fillId="42" borderId="106" xfId="0" applyFont="1" applyFill="1" applyBorder="1"/>
    <xf numFmtId="0" fontId="48" fillId="42" borderId="86" xfId="0" applyFont="1" applyFill="1" applyBorder="1"/>
    <xf numFmtId="164" fontId="41" fillId="42" borderId="57" xfId="86" applyFont="1" applyFill="1" applyBorder="1" applyAlignment="1" applyProtection="1">
      <alignment horizontal="left" vertical="center" wrapText="1"/>
      <protection locked="0"/>
    </xf>
    <xf numFmtId="164" fontId="41" fillId="42" borderId="38" xfId="86" applyFont="1" applyFill="1" applyBorder="1" applyAlignment="1" applyProtection="1">
      <alignment horizontal="left" vertical="center" wrapText="1"/>
      <protection locked="0"/>
    </xf>
    <xf numFmtId="164" fontId="41" fillId="42" borderId="16" xfId="86" applyFont="1" applyFill="1" applyBorder="1" applyAlignment="1" applyProtection="1">
      <alignment horizontal="left" vertical="center" wrapText="1"/>
      <protection locked="0"/>
    </xf>
    <xf numFmtId="4" fontId="33" fillId="0" borderId="56" xfId="0" applyNumberFormat="1" applyFont="1" applyFill="1" applyBorder="1" applyAlignment="1" applyProtection="1">
      <alignment vertical="center" wrapText="1"/>
      <protection locked="0"/>
    </xf>
    <xf numFmtId="0" fontId="32" fillId="0" borderId="25" xfId="0" applyFont="1" applyBorder="1" applyAlignment="1">
      <alignment vertical="center"/>
    </xf>
    <xf numFmtId="4" fontId="41" fillId="42" borderId="54" xfId="0" applyNumberFormat="1" applyFont="1" applyFill="1" applyBorder="1" applyAlignment="1" applyProtection="1">
      <alignment vertical="center" wrapText="1"/>
      <protection locked="0"/>
    </xf>
    <xf numFmtId="0" fontId="32" fillId="42" borderId="77" xfId="0" applyFont="1" applyFill="1" applyBorder="1" applyAlignment="1">
      <alignment vertical="center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3" fillId="0" borderId="54" xfId="0" applyNumberFormat="1" applyFont="1" applyFill="1" applyBorder="1" applyAlignment="1" applyProtection="1">
      <alignment vertical="center" wrapText="1"/>
      <protection locked="0"/>
    </xf>
    <xf numFmtId="0" fontId="32" fillId="0" borderId="77" xfId="0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4" fontId="32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vertical="center" wrapText="1"/>
    </xf>
    <xf numFmtId="4" fontId="32" fillId="0" borderId="56" xfId="0" applyNumberFormat="1" applyFont="1" applyFill="1" applyBorder="1" applyAlignment="1" applyProtection="1">
      <alignment horizontal="left" vertical="center"/>
      <protection locked="0"/>
    </xf>
    <xf numFmtId="4" fontId="32" fillId="0" borderId="22" xfId="0" applyNumberFormat="1" applyFont="1" applyFill="1" applyBorder="1" applyAlignment="1" applyProtection="1">
      <alignment horizontal="left" vertical="center"/>
      <protection locked="0"/>
    </xf>
    <xf numFmtId="4" fontId="34" fillId="0" borderId="56" xfId="0" applyNumberFormat="1" applyFont="1" applyBorder="1" applyAlignment="1" applyProtection="1">
      <alignment horizontal="left" vertical="center"/>
      <protection locked="0"/>
    </xf>
    <xf numFmtId="4" fontId="34" fillId="0" borderId="22" xfId="0" applyNumberFormat="1" applyFont="1" applyBorder="1" applyAlignment="1" applyProtection="1">
      <alignment horizontal="left" vertical="center"/>
      <protection locked="0"/>
    </xf>
    <xf numFmtId="4" fontId="34" fillId="0" borderId="54" xfId="0" applyNumberFormat="1" applyFont="1" applyFill="1" applyBorder="1" applyAlignment="1">
      <alignment horizontal="left" vertical="center" wrapText="1"/>
    </xf>
    <xf numFmtId="4" fontId="34" fillId="0" borderId="20" xfId="0" applyNumberFormat="1" applyFont="1" applyFill="1" applyBorder="1" applyAlignment="1">
      <alignment horizontal="left" vertical="center" wrapText="1"/>
    </xf>
    <xf numFmtId="4" fontId="32" fillId="0" borderId="56" xfId="0" applyNumberFormat="1" applyFont="1" applyFill="1" applyBorder="1" applyAlignment="1">
      <alignment horizontal="left" vertical="center" wrapText="1"/>
    </xf>
    <xf numFmtId="4" fontId="34" fillId="0" borderId="71" xfId="0" applyNumberFormat="1" applyFont="1" applyBorder="1" applyAlignment="1" applyProtection="1">
      <alignment horizontal="left" vertical="center"/>
      <protection locked="0"/>
    </xf>
    <xf numFmtId="4" fontId="34" fillId="0" borderId="24" xfId="0" applyNumberFormat="1" applyFont="1" applyBorder="1" applyAlignment="1" applyProtection="1">
      <alignment horizontal="left" vertical="center"/>
      <protection locked="0"/>
    </xf>
    <xf numFmtId="4" fontId="41" fillId="41" borderId="57" xfId="0" applyNumberFormat="1" applyFont="1" applyFill="1" applyBorder="1" applyAlignment="1" applyProtection="1">
      <alignment horizontal="justify" vertical="center"/>
      <protection locked="0"/>
    </xf>
    <xf numFmtId="4" fontId="41" fillId="41" borderId="16" xfId="0" applyNumberFormat="1" applyFont="1" applyFill="1" applyBorder="1" applyAlignment="1" applyProtection="1">
      <alignment horizontal="justify" vertical="center"/>
      <protection locked="0"/>
    </xf>
    <xf numFmtId="0" fontId="32" fillId="0" borderId="16" xfId="0" applyFont="1" applyBorder="1" applyAlignment="1">
      <alignment vertical="center"/>
    </xf>
    <xf numFmtId="4" fontId="41" fillId="0" borderId="54" xfId="0" applyNumberFormat="1" applyFont="1" applyBorder="1" applyAlignment="1" applyProtection="1">
      <alignment horizontal="justify" vertical="center"/>
      <protection locked="0"/>
    </xf>
    <xf numFmtId="4" fontId="41" fillId="0" borderId="20" xfId="0" applyNumberFormat="1" applyFont="1" applyBorder="1" applyAlignment="1" applyProtection="1">
      <alignment horizontal="justify" vertical="center"/>
      <protection locked="0"/>
    </xf>
    <xf numFmtId="4" fontId="37" fillId="0" borderId="0" xfId="0" applyNumberFormat="1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4" fontId="33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horizontal="left" vertical="center"/>
    </xf>
    <xf numFmtId="4" fontId="41" fillId="0" borderId="57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77" xfId="0" applyFont="1" applyFill="1" applyBorder="1" applyAlignment="1">
      <alignment vertical="center"/>
    </xf>
    <xf numFmtId="4" fontId="31" fillId="0" borderId="0" xfId="0" applyNumberFormat="1" applyFont="1" applyFill="1" applyBorder="1" applyAlignment="1">
      <alignment horizontal="left" vertical="center" wrapText="1"/>
    </xf>
    <xf numFmtId="4" fontId="34" fillId="0" borderId="71" xfId="0" applyNumberFormat="1" applyFont="1" applyFill="1" applyBorder="1" applyAlignment="1">
      <alignment horizontal="left" vertical="center" wrapText="1"/>
    </xf>
    <xf numFmtId="4" fontId="34" fillId="0" borderId="24" xfId="0" applyNumberFormat="1" applyFont="1" applyFill="1" applyBorder="1" applyAlignment="1">
      <alignment horizontal="left" vertical="center" wrapText="1"/>
    </xf>
    <xf numFmtId="0" fontId="32" fillId="0" borderId="38" xfId="0" applyFont="1" applyBorder="1" applyAlignment="1">
      <alignment horizontal="center" vertical="center" wrapText="1"/>
    </xf>
    <xf numFmtId="4" fontId="41" fillId="42" borderId="57" xfId="0" applyNumberFormat="1" applyFont="1" applyFill="1" applyBorder="1" applyAlignment="1">
      <alignment horizontal="left" vertical="center" wrapText="1"/>
    </xf>
    <xf numFmtId="4" fontId="41" fillId="42" borderId="16" xfId="0" applyNumberFormat="1" applyFont="1" applyFill="1" applyBorder="1" applyAlignment="1">
      <alignment horizontal="left" vertical="center" wrapText="1"/>
    </xf>
    <xf numFmtId="4" fontId="33" fillId="41" borderId="57" xfId="0" applyNumberFormat="1" applyFont="1" applyFill="1" applyBorder="1" applyAlignment="1">
      <alignment horizontal="center" vertical="center"/>
    </xf>
    <xf numFmtId="4" fontId="33" fillId="41" borderId="16" xfId="0" applyNumberFormat="1" applyFont="1" applyFill="1" applyBorder="1" applyAlignment="1">
      <alignment horizontal="center" vertical="center"/>
    </xf>
    <xf numFmtId="4" fontId="41" fillId="0" borderId="71" xfId="0" applyNumberFormat="1" applyFont="1" applyBorder="1" applyAlignment="1" applyProtection="1">
      <alignment horizontal="justify" vertical="center"/>
      <protection locked="0"/>
    </xf>
    <xf numFmtId="4" fontId="41" fillId="0" borderId="24" xfId="0" applyNumberFormat="1" applyFont="1" applyBorder="1" applyAlignment="1" applyProtection="1">
      <alignment horizontal="justify" vertical="center"/>
      <protection locked="0"/>
    </xf>
    <xf numFmtId="4" fontId="32" fillId="0" borderId="39" xfId="0" applyNumberFormat="1" applyFont="1" applyFill="1" applyBorder="1" applyAlignment="1" applyProtection="1">
      <alignment horizontal="left" vertical="center" wrapText="1"/>
      <protection locked="0"/>
    </xf>
    <xf numFmtId="0" fontId="48" fillId="42" borderId="104" xfId="0" applyFont="1" applyFill="1" applyBorder="1"/>
    <xf numFmtId="0" fontId="48" fillId="42" borderId="117" xfId="0" applyFont="1" applyFill="1" applyBorder="1"/>
    <xf numFmtId="4" fontId="33" fillId="42" borderId="70" xfId="0" applyNumberFormat="1" applyFont="1" applyFill="1" applyBorder="1" applyAlignment="1" applyProtection="1">
      <alignment horizontal="center" vertical="center"/>
      <protection locked="0"/>
    </xf>
    <xf numFmtId="4" fontId="33" fillId="42" borderId="53" xfId="0" applyNumberFormat="1" applyFont="1" applyFill="1" applyBorder="1" applyAlignment="1" applyProtection="1">
      <alignment horizontal="center" vertical="center"/>
      <protection locked="0"/>
    </xf>
    <xf numFmtId="4" fontId="33" fillId="42" borderId="66" xfId="0" applyNumberFormat="1" applyFont="1" applyFill="1" applyBorder="1" applyAlignment="1" applyProtection="1">
      <alignment horizontal="center" vertical="center"/>
      <protection locked="0"/>
    </xf>
    <xf numFmtId="4" fontId="33" fillId="42" borderId="75" xfId="0" applyNumberFormat="1" applyFont="1" applyFill="1" applyBorder="1" applyAlignment="1" applyProtection="1">
      <alignment horizontal="center" vertical="center"/>
      <protection locked="0"/>
    </xf>
    <xf numFmtId="4" fontId="33" fillId="42" borderId="14" xfId="0" applyNumberFormat="1" applyFont="1" applyFill="1" applyBorder="1" applyAlignment="1" applyProtection="1">
      <alignment horizontal="center" vertical="center"/>
      <protection locked="0"/>
    </xf>
    <xf numFmtId="4" fontId="33" fillId="42" borderId="13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vertical="center"/>
    </xf>
    <xf numFmtId="4" fontId="41" fillId="41" borderId="16" xfId="0" applyNumberFormat="1" applyFont="1" applyFill="1" applyBorder="1" applyAlignment="1">
      <alignment horizontal="center" vertical="center" wrapText="1"/>
    </xf>
    <xf numFmtId="0" fontId="49" fillId="0" borderId="106" xfId="0" applyFont="1" applyFill="1" applyBorder="1"/>
    <xf numFmtId="0" fontId="49" fillId="0" borderId="86" xfId="0" applyFont="1" applyFill="1" applyBorder="1"/>
    <xf numFmtId="0" fontId="48" fillId="42" borderId="106" xfId="0" applyFont="1" applyFill="1" applyBorder="1"/>
    <xf numFmtId="0" fontId="50" fillId="0" borderId="0" xfId="0" applyFont="1" applyAlignment="1">
      <alignment horizontal="left" wrapText="1"/>
    </xf>
    <xf numFmtId="0" fontId="54" fillId="0" borderId="0" xfId="0" applyFont="1" applyAlignment="1">
      <alignment horizontal="left"/>
    </xf>
    <xf numFmtId="0" fontId="38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4" fontId="33" fillId="0" borderId="0" xfId="0" applyNumberFormat="1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vertical="center"/>
    </xf>
    <xf numFmtId="4" fontId="41" fillId="42" borderId="57" xfId="0" applyNumberFormat="1" applyFont="1" applyFill="1" applyBorder="1" applyAlignment="1" applyProtection="1">
      <alignment horizontal="center" vertical="center"/>
      <protection locked="0"/>
    </xf>
    <xf numFmtId="4" fontId="41" fillId="42" borderId="38" xfId="0" applyNumberFormat="1" applyFont="1" applyFill="1" applyBorder="1" applyAlignment="1" applyProtection="1">
      <alignment horizontal="center" vertical="center"/>
      <protection locked="0"/>
    </xf>
    <xf numFmtId="4" fontId="41" fillId="42" borderId="16" xfId="0" applyNumberFormat="1" applyFont="1" applyFill="1" applyBorder="1" applyAlignment="1" applyProtection="1">
      <alignment horizontal="center" vertical="center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48" fillId="43" borderId="103" xfId="0" applyFont="1" applyFill="1" applyBorder="1" applyAlignment="1">
      <alignment wrapText="1"/>
    </xf>
    <xf numFmtId="0" fontId="48" fillId="43" borderId="119" xfId="0" applyFont="1" applyFill="1" applyBorder="1" applyAlignment="1">
      <alignment wrapText="1"/>
    </xf>
    <xf numFmtId="0" fontId="48" fillId="43" borderId="54" xfId="0" applyFont="1" applyFill="1" applyBorder="1" applyAlignment="1">
      <alignment horizontal="center" wrapText="1"/>
    </xf>
    <xf numFmtId="0" fontId="48" fillId="43" borderId="39" xfId="0" applyFont="1" applyFill="1" applyBorder="1" applyAlignment="1">
      <alignment horizontal="center" wrapText="1"/>
    </xf>
    <xf numFmtId="0" fontId="48" fillId="43" borderId="20" xfId="0" applyFont="1" applyFill="1" applyBorder="1" applyAlignment="1">
      <alignment horizontal="center" wrapText="1"/>
    </xf>
    <xf numFmtId="0" fontId="49" fillId="0" borderId="114" xfId="0" applyFont="1" applyFill="1" applyBorder="1" applyAlignment="1">
      <alignment horizontal="left" wrapText="1" indent="1"/>
    </xf>
    <xf numFmtId="0" fontId="49" fillId="0" borderId="116" xfId="0" applyFont="1" applyFill="1" applyBorder="1" applyAlignment="1">
      <alignment horizontal="left" wrapText="1" indent="1"/>
    </xf>
    <xf numFmtId="0" fontId="49" fillId="0" borderId="106" xfId="0" applyFont="1" applyBorder="1" applyAlignment="1">
      <alignment wrapText="1"/>
    </xf>
    <xf numFmtId="0" fontId="49" fillId="0" borderId="118" xfId="0" applyFont="1" applyBorder="1" applyAlignment="1">
      <alignment wrapText="1"/>
    </xf>
    <xf numFmtId="0" fontId="49" fillId="0" borderId="106" xfId="0" applyFont="1" applyBorder="1"/>
    <xf numFmtId="0" fontId="49" fillId="0" borderId="86" xfId="0" applyFont="1" applyBorder="1"/>
    <xf numFmtId="0" fontId="48" fillId="43" borderId="52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91" xfId="0" applyFont="1" applyBorder="1" applyAlignment="1">
      <alignment horizontal="center" vertical="center" wrapText="1"/>
    </xf>
    <xf numFmtId="0" fontId="48" fillId="44" borderId="106" xfId="0" applyFont="1" applyFill="1" applyBorder="1"/>
    <xf numFmtId="0" fontId="48" fillId="44" borderId="86" xfId="0" applyFont="1" applyFill="1" applyBorder="1"/>
    <xf numFmtId="0" fontId="48" fillId="44" borderId="106" xfId="0" applyFont="1" applyFill="1" applyBorder="1" applyAlignment="1"/>
    <xf numFmtId="0" fontId="48" fillId="44" borderId="107" xfId="0" applyFont="1" applyFill="1" applyBorder="1" applyAlignment="1"/>
    <xf numFmtId="0" fontId="32" fillId="0" borderId="86" xfId="0" applyFont="1" applyBorder="1" applyAlignment="1"/>
    <xf numFmtId="0" fontId="48" fillId="43" borderId="70" xfId="0" applyFont="1" applyFill="1" applyBorder="1" applyAlignment="1">
      <alignment horizontal="center" vertical="center" wrapText="1"/>
    </xf>
    <xf numFmtId="0" fontId="48" fillId="43" borderId="66" xfId="0" applyFont="1" applyFill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center" vertical="center" wrapText="1"/>
    </xf>
    <xf numFmtId="0" fontId="32" fillId="0" borderId="123" xfId="0" applyFont="1" applyBorder="1" applyAlignment="1">
      <alignment horizontal="center" vertical="center" wrapText="1"/>
    </xf>
    <xf numFmtId="0" fontId="35" fillId="45" borderId="106" xfId="0" applyFont="1" applyFill="1" applyBorder="1"/>
    <xf numFmtId="0" fontId="48" fillId="45" borderId="86" xfId="0" applyFont="1" applyFill="1" applyBorder="1"/>
    <xf numFmtId="0" fontId="49" fillId="0" borderId="109" xfId="0" applyFont="1" applyBorder="1"/>
    <xf numFmtId="0" fontId="49" fillId="0" borderId="110" xfId="0" applyFont="1" applyBorder="1"/>
    <xf numFmtId="0" fontId="48" fillId="0" borderId="106" xfId="0" applyFont="1" applyFill="1" applyBorder="1"/>
    <xf numFmtId="0" fontId="48" fillId="0" borderId="107" xfId="0" applyFont="1" applyFill="1" applyBorder="1"/>
    <xf numFmtId="0" fontId="49" fillId="0" borderId="0" xfId="0" applyFont="1" applyBorder="1" applyAlignment="1">
      <alignment wrapText="1"/>
    </xf>
    <xf numFmtId="0" fontId="49" fillId="0" borderId="14" xfId="0" applyFont="1" applyBorder="1" applyAlignment="1">
      <alignment wrapText="1"/>
    </xf>
    <xf numFmtId="0" fontId="49" fillId="0" borderId="16" xfId="0" applyFont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48" fillId="42" borderId="111" xfId="0" applyFont="1" applyFill="1" applyBorder="1" applyAlignment="1">
      <alignment horizontal="center" wrapText="1"/>
    </xf>
    <xf numFmtId="0" fontId="48" fillId="42" borderId="101" xfId="0" applyFont="1" applyFill="1" applyBorder="1" applyAlignment="1">
      <alignment horizontal="center" wrapText="1"/>
    </xf>
    <xf numFmtId="0" fontId="48" fillId="42" borderId="112" xfId="0" applyFont="1" applyFill="1" applyBorder="1" applyAlignment="1">
      <alignment horizontal="center" wrapText="1"/>
    </xf>
    <xf numFmtId="0" fontId="48" fillId="42" borderId="102" xfId="0" applyFont="1" applyFill="1" applyBorder="1" applyAlignment="1">
      <alignment horizontal="center" wrapText="1"/>
    </xf>
    <xf numFmtId="0" fontId="48" fillId="0" borderId="113" xfId="0" applyFont="1" applyFill="1" applyBorder="1"/>
    <xf numFmtId="0" fontId="48" fillId="42" borderId="58" xfId="0" applyFont="1" applyFill="1" applyBorder="1" applyAlignment="1">
      <alignment horizontal="center" wrapText="1"/>
    </xf>
    <xf numFmtId="0" fontId="48" fillId="42" borderId="11" xfId="0" applyFont="1" applyFill="1" applyBorder="1" applyAlignment="1">
      <alignment horizontal="center" wrapText="1"/>
    </xf>
    <xf numFmtId="0" fontId="48" fillId="42" borderId="70" xfId="0" applyFont="1" applyFill="1" applyBorder="1" applyAlignment="1">
      <alignment horizontal="center" wrapText="1"/>
    </xf>
    <xf numFmtId="0" fontId="48" fillId="42" borderId="114" xfId="0" applyFont="1" applyFill="1" applyBorder="1" applyAlignment="1">
      <alignment horizontal="center" wrapText="1"/>
    </xf>
    <xf numFmtId="0" fontId="36" fillId="42" borderId="58" xfId="40" applyFont="1" applyFill="1" applyBorder="1" applyAlignment="1">
      <alignment wrapText="1"/>
    </xf>
    <xf numFmtId="0" fontId="36" fillId="42" borderId="11" xfId="40" applyFont="1" applyFill="1" applyBorder="1" applyAlignment="1">
      <alignment wrapText="1"/>
    </xf>
    <xf numFmtId="0" fontId="48" fillId="42" borderId="57" xfId="0" applyFont="1" applyFill="1" applyBorder="1" applyAlignment="1">
      <alignment horizontal="center" wrapText="1"/>
    </xf>
    <xf numFmtId="0" fontId="48" fillId="42" borderId="38" xfId="0" applyFont="1" applyFill="1" applyBorder="1" applyAlignment="1">
      <alignment horizontal="center" wrapText="1"/>
    </xf>
    <xf numFmtId="0" fontId="48" fillId="42" borderId="16" xfId="0" applyFont="1" applyFill="1" applyBorder="1" applyAlignment="1">
      <alignment horizontal="center" wrapText="1"/>
    </xf>
    <xf numFmtId="0" fontId="48" fillId="42" borderId="115" xfId="0" applyFont="1" applyFill="1" applyBorder="1" applyAlignment="1">
      <alignment horizontal="center" wrapText="1"/>
    </xf>
    <xf numFmtId="0" fontId="48" fillId="42" borderId="116" xfId="0" applyFont="1" applyFill="1" applyBorder="1" applyAlignment="1">
      <alignment horizontal="center" wrapText="1"/>
    </xf>
    <xf numFmtId="4" fontId="33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>
      <alignment horizontal="right" vertical="center"/>
    </xf>
    <xf numFmtId="4" fontId="33" fillId="0" borderId="38" xfId="0" applyNumberFormat="1" applyFont="1" applyFill="1" applyBorder="1" applyAlignment="1" applyProtection="1">
      <alignment vertical="center" wrapText="1"/>
      <protection locked="0"/>
    </xf>
    <xf numFmtId="4" fontId="33" fillId="0" borderId="16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Fill="1" applyBorder="1" applyAlignment="1" applyProtection="1">
      <alignment vertical="center"/>
      <protection locked="0"/>
    </xf>
    <xf numFmtId="4" fontId="34" fillId="0" borderId="39" xfId="0" applyNumberFormat="1" applyFont="1" applyFill="1" applyBorder="1" applyAlignment="1" applyProtection="1">
      <alignment vertical="center"/>
      <protection locked="0"/>
    </xf>
    <xf numFmtId="4" fontId="34" fillId="0" borderId="20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horizontal="left" vertical="center"/>
      <protection locked="0"/>
    </xf>
    <xf numFmtId="4" fontId="42" fillId="0" borderId="56" xfId="0" applyNumberFormat="1" applyFont="1" applyFill="1" applyBorder="1" applyAlignment="1" applyProtection="1">
      <alignment horizontal="left" vertical="center" indent="1"/>
      <protection locked="0"/>
    </xf>
    <xf numFmtId="4" fontId="42" fillId="0" borderId="41" xfId="0" applyNumberFormat="1" applyFont="1" applyFill="1" applyBorder="1" applyAlignment="1" applyProtection="1">
      <alignment horizontal="left" vertical="center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indent="1"/>
      <protection locked="0"/>
    </xf>
    <xf numFmtId="4" fontId="41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71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3" fillId="41" borderId="57" xfId="0" applyNumberFormat="1" applyFont="1" applyFill="1" applyBorder="1" applyAlignment="1">
      <alignment horizontal="left" vertical="center"/>
    </xf>
    <xf numFmtId="4" fontId="33" fillId="41" borderId="16" xfId="0" applyNumberFormat="1" applyFont="1" applyFill="1" applyBorder="1" applyAlignment="1">
      <alignment horizontal="left" vertical="center"/>
    </xf>
    <xf numFmtId="4" fontId="34" fillId="0" borderId="54" xfId="0" applyNumberFormat="1" applyFont="1" applyBorder="1" applyAlignment="1" applyProtection="1">
      <alignment horizontal="left" vertical="center"/>
      <protection locked="0"/>
    </xf>
    <xf numFmtId="4" fontId="34" fillId="0" borderId="20" xfId="0" applyNumberFormat="1" applyFont="1" applyBorder="1" applyAlignment="1" applyProtection="1">
      <alignment horizontal="left" vertical="center"/>
      <protection locked="0"/>
    </xf>
    <xf numFmtId="4" fontId="41" fillId="42" borderId="70" xfId="0" applyNumberFormat="1" applyFont="1" applyFill="1" applyBorder="1" applyAlignment="1" applyProtection="1">
      <alignment horizontal="center" vertical="center"/>
      <protection locked="0"/>
    </xf>
    <xf numFmtId="4" fontId="41" fillId="42" borderId="66" xfId="0" applyNumberFormat="1" applyFont="1" applyFill="1" applyBorder="1" applyAlignment="1" applyProtection="1">
      <alignment horizontal="center" vertical="center"/>
      <protection locked="0"/>
    </xf>
    <xf numFmtId="4" fontId="33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56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41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55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44" fillId="0" borderId="56" xfId="0" applyNumberFormat="1" applyFont="1" applyFill="1" applyBorder="1" applyAlignment="1" applyProtection="1">
      <alignment horizontal="left" vertical="center" indent="1"/>
      <protection locked="0"/>
    </xf>
    <xf numFmtId="4" fontId="44" fillId="0" borderId="41" xfId="0" applyNumberFormat="1" applyFont="1" applyFill="1" applyBorder="1" applyAlignment="1" applyProtection="1">
      <alignment horizontal="left" vertical="center" indent="1"/>
      <protection locked="0"/>
    </xf>
    <xf numFmtId="4" fontId="44" fillId="0" borderId="22" xfId="0" applyNumberFormat="1" applyFont="1" applyFill="1" applyBorder="1" applyAlignment="1" applyProtection="1">
      <alignment horizontal="left" vertical="center" indent="1"/>
      <protection locked="0"/>
    </xf>
    <xf numFmtId="4" fontId="32" fillId="0" borderId="71" xfId="0" applyNumberFormat="1" applyFont="1" applyFill="1" applyBorder="1" applyAlignment="1" applyProtection="1">
      <alignment vertical="center"/>
      <protection locked="0"/>
    </xf>
    <xf numFmtId="4" fontId="32" fillId="0" borderId="67" xfId="0" applyNumberFormat="1" applyFont="1" applyFill="1" applyBorder="1" applyAlignment="1" applyProtection="1">
      <alignment vertical="center"/>
      <protection locked="0"/>
    </xf>
    <xf numFmtId="4" fontId="32" fillId="0" borderId="24" xfId="0" applyNumberFormat="1" applyFont="1" applyFill="1" applyBorder="1" applyAlignment="1" applyProtection="1">
      <alignment vertical="center"/>
      <protection locked="0"/>
    </xf>
    <xf numFmtId="4" fontId="33" fillId="0" borderId="75" xfId="0" applyNumberFormat="1" applyFont="1" applyFill="1" applyBorder="1" applyAlignment="1" applyProtection="1">
      <alignment vertical="center"/>
      <protection locked="0"/>
    </xf>
    <xf numFmtId="4" fontId="33" fillId="0" borderId="14" xfId="0" applyNumberFormat="1" applyFont="1" applyFill="1" applyBorder="1" applyAlignment="1" applyProtection="1">
      <alignment vertical="center"/>
      <protection locked="0"/>
    </xf>
    <xf numFmtId="4" fontId="33" fillId="0" borderId="13" xfId="0" applyNumberFormat="1" applyFont="1" applyFill="1" applyBorder="1" applyAlignment="1" applyProtection="1">
      <alignment vertical="center"/>
      <protection locked="0"/>
    </xf>
    <xf numFmtId="4" fontId="35" fillId="0" borderId="0" xfId="0" applyNumberFormat="1" applyFont="1" applyAlignment="1">
      <alignment horizontal="left" vertical="center"/>
    </xf>
    <xf numFmtId="4" fontId="41" fillId="0" borderId="0" xfId="0" applyNumberFormat="1" applyFont="1" applyAlignment="1">
      <alignment horizontal="left" vertical="center"/>
    </xf>
    <xf numFmtId="4" fontId="34" fillId="0" borderId="57" xfId="0" applyNumberFormat="1" applyFont="1" applyBorder="1" applyAlignment="1">
      <alignment vertical="center" wrapText="1"/>
    </xf>
    <xf numFmtId="4" fontId="34" fillId="0" borderId="16" xfId="0" applyNumberFormat="1" applyFont="1" applyBorder="1" applyAlignment="1">
      <alignment vertical="center" wrapText="1"/>
    </xf>
    <xf numFmtId="4" fontId="41" fillId="41" borderId="70" xfId="0" applyNumberFormat="1" applyFont="1" applyFill="1" applyBorder="1" applyAlignment="1">
      <alignment horizontal="center" vertical="center"/>
    </xf>
    <xf numFmtId="4" fontId="41" fillId="41" borderId="53" xfId="0" applyNumberFormat="1" applyFont="1" applyFill="1" applyBorder="1" applyAlignment="1">
      <alignment horizontal="center" vertical="center"/>
    </xf>
    <xf numFmtId="4" fontId="41" fillId="41" borderId="14" xfId="0" applyNumberFormat="1" applyFont="1" applyFill="1" applyBorder="1" applyAlignment="1">
      <alignment horizontal="center" vertical="center"/>
    </xf>
    <xf numFmtId="4" fontId="41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4" fontId="33" fillId="42" borderId="80" xfId="0" applyNumberFormat="1" applyFont="1" applyFill="1" applyBorder="1" applyAlignment="1">
      <alignment horizontal="center" vertical="center" wrapText="1"/>
    </xf>
    <xf numFmtId="4" fontId="32" fillId="42" borderId="81" xfId="0" applyNumberFormat="1" applyFont="1" applyFill="1" applyBorder="1" applyAlignment="1">
      <alignment horizontal="center" vertical="center"/>
    </xf>
    <xf numFmtId="4" fontId="32" fillId="42" borderId="59" xfId="0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wrapText="1"/>
    </xf>
    <xf numFmtId="0" fontId="49" fillId="0" borderId="0" xfId="0" applyFont="1" applyAlignment="1"/>
    <xf numFmtId="4" fontId="35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vertical="center"/>
    </xf>
    <xf numFmtId="0" fontId="32" fillId="0" borderId="63" xfId="0" applyFont="1" applyBorder="1" applyAlignment="1">
      <alignment horizontal="center" vertical="center" wrapText="1"/>
    </xf>
    <xf numFmtId="0" fontId="33" fillId="0" borderId="57" xfId="40" applyFont="1" applyFill="1" applyBorder="1" applyAlignment="1" applyProtection="1">
      <alignment vertical="center" wrapText="1"/>
    </xf>
    <xf numFmtId="0" fontId="33" fillId="0" borderId="38" xfId="40" applyFont="1" applyFill="1" applyBorder="1" applyAlignment="1" applyProtection="1">
      <alignment vertical="center" wrapText="1"/>
    </xf>
    <xf numFmtId="0" fontId="33" fillId="0" borderId="16" xfId="40" applyFont="1" applyFill="1" applyBorder="1" applyAlignment="1" applyProtection="1">
      <alignment vertical="center" wrapText="1"/>
    </xf>
    <xf numFmtId="4" fontId="35" fillId="42" borderId="57" xfId="0" applyNumberFormat="1" applyFont="1" applyFill="1" applyBorder="1" applyAlignment="1">
      <alignment horizontal="left" vertical="center" wrapText="1"/>
    </xf>
    <xf numFmtId="4" fontId="41" fillId="42" borderId="38" xfId="0" applyNumberFormat="1" applyFont="1" applyFill="1" applyBorder="1" applyAlignment="1">
      <alignment horizontal="left" vertical="center" wrapText="1"/>
    </xf>
    <xf numFmtId="14" fontId="49" fillId="0" borderId="0" xfId="0" applyNumberFormat="1" applyFont="1" applyBorder="1" applyAlignment="1">
      <alignment horizontal="center" wrapText="1"/>
    </xf>
    <xf numFmtId="0" fontId="49" fillId="0" borderId="0" xfId="0" applyFont="1" applyBorder="1" applyAlignment="1">
      <alignment horizontal="center" wrapText="1"/>
    </xf>
    <xf numFmtId="4" fontId="34" fillId="0" borderId="78" xfId="0" applyNumberFormat="1" applyFont="1" applyFill="1" applyBorder="1" applyAlignment="1">
      <alignment vertical="center" wrapText="1"/>
    </xf>
    <xf numFmtId="4" fontId="34" fillId="0" borderId="20" xfId="0" applyNumberFormat="1" applyFont="1" applyFill="1" applyBorder="1" applyAlignment="1">
      <alignment vertical="center" wrapText="1"/>
    </xf>
    <xf numFmtId="4" fontId="34" fillId="0" borderId="40" xfId="0" applyNumberFormat="1" applyFont="1" applyFill="1" applyBorder="1" applyAlignment="1">
      <alignment vertical="center" wrapText="1"/>
    </xf>
    <xf numFmtId="4" fontId="34" fillId="0" borderId="40" xfId="0" applyNumberFormat="1" applyFont="1" applyFill="1" applyBorder="1" applyAlignment="1">
      <alignment horizontal="left" vertical="center" wrapText="1"/>
    </xf>
    <xf numFmtId="4" fontId="34" fillId="0" borderId="22" xfId="0" applyNumberFormat="1" applyFont="1" applyFill="1" applyBorder="1" applyAlignment="1">
      <alignment horizontal="left" vertical="center" wrapText="1"/>
    </xf>
    <xf numFmtId="4" fontId="34" fillId="0" borderId="79" xfId="0" applyNumberFormat="1" applyFont="1" applyFill="1" applyBorder="1" applyAlignment="1">
      <alignment horizontal="left" vertical="center" wrapText="1"/>
    </xf>
    <xf numFmtId="4" fontId="41" fillId="41" borderId="48" xfId="0" applyNumberFormat="1" applyFont="1" applyFill="1" applyBorder="1" applyAlignment="1">
      <alignment vertical="center"/>
    </xf>
    <xf numFmtId="4" fontId="41" fillId="41" borderId="16" xfId="0" applyNumberFormat="1" applyFont="1" applyFill="1" applyBorder="1" applyAlignment="1">
      <alignment vertical="center"/>
    </xf>
    <xf numFmtId="4" fontId="41" fillId="0" borderId="41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Alignment="1">
      <alignment horizontal="left" wrapText="1"/>
    </xf>
    <xf numFmtId="0" fontId="32" fillId="0" borderId="0" xfId="0" applyFont="1" applyAlignment="1"/>
    <xf numFmtId="0" fontId="32" fillId="0" borderId="0" xfId="42" applyFont="1" applyAlignment="1">
      <alignment horizontal="left" wrapText="1"/>
    </xf>
    <xf numFmtId="0" fontId="32" fillId="0" borderId="0" xfId="0" applyFont="1" applyAlignment="1">
      <alignment horizontal="left" wrapText="1"/>
    </xf>
    <xf numFmtId="0" fontId="49" fillId="42" borderId="75" xfId="0" applyFont="1" applyFill="1" applyBorder="1" applyAlignment="1">
      <alignment horizontal="center" vertical="center"/>
    </xf>
    <xf numFmtId="0" fontId="49" fillId="42" borderId="13" xfId="0" applyFont="1" applyFill="1" applyBorder="1" applyAlignment="1">
      <alignment horizontal="center" vertical="center"/>
    </xf>
    <xf numFmtId="0" fontId="33" fillId="42" borderId="57" xfId="0" applyFont="1" applyFill="1" applyBorder="1" applyAlignment="1">
      <alignment horizontal="center" vertical="center"/>
    </xf>
    <xf numFmtId="0" fontId="33" fillId="42" borderId="38" xfId="0" applyFont="1" applyFill="1" applyBorder="1" applyAlignment="1">
      <alignment horizontal="center" vertical="center"/>
    </xf>
    <xf numFmtId="0" fontId="33" fillId="42" borderId="16" xfId="0" applyFont="1" applyFill="1" applyBorder="1" applyAlignment="1">
      <alignment horizontal="center" vertical="center"/>
    </xf>
    <xf numFmtId="4" fontId="41" fillId="0" borderId="108" xfId="0" applyNumberFormat="1" applyFont="1" applyFill="1" applyBorder="1" applyAlignment="1">
      <alignment vertical="center"/>
    </xf>
    <xf numFmtId="4" fontId="41" fillId="0" borderId="107" xfId="0" applyNumberFormat="1" applyFont="1" applyFill="1" applyBorder="1" applyAlignment="1">
      <alignment vertical="center"/>
    </xf>
    <xf numFmtId="0" fontId="32" fillId="0" borderId="86" xfId="0" applyFont="1" applyFill="1" applyBorder="1" applyAlignment="1"/>
    <xf numFmtId="4" fontId="34" fillId="0" borderId="71" xfId="0" applyNumberFormat="1" applyFont="1" applyFill="1" applyBorder="1" applyAlignment="1" applyProtection="1">
      <alignment horizontal="left" vertical="center"/>
      <protection locked="0"/>
    </xf>
    <xf numFmtId="4" fontId="34" fillId="0" borderId="24" xfId="0" applyNumberFormat="1" applyFont="1" applyFill="1" applyBorder="1" applyAlignment="1" applyProtection="1">
      <alignment horizontal="left" vertical="center"/>
      <protection locked="0"/>
    </xf>
    <xf numFmtId="4" fontId="41" fillId="42" borderId="57" xfId="0" applyNumberFormat="1" applyFont="1" applyFill="1" applyBorder="1" applyAlignment="1" applyProtection="1">
      <alignment vertical="center"/>
      <protection locked="0"/>
    </xf>
    <xf numFmtId="4" fontId="41" fillId="42" borderId="38" xfId="0" applyNumberFormat="1" applyFont="1" applyFill="1" applyBorder="1" applyAlignment="1" applyProtection="1">
      <alignment vertical="center"/>
      <protection locked="0"/>
    </xf>
    <xf numFmtId="4" fontId="41" fillId="42" borderId="16" xfId="0" applyNumberFormat="1" applyFont="1" applyFill="1" applyBorder="1" applyAlignment="1" applyProtection="1">
      <alignment vertical="center"/>
      <protection locked="0"/>
    </xf>
    <xf numFmtId="4" fontId="44" fillId="0" borderId="71" xfId="0" applyNumberFormat="1" applyFont="1" applyFill="1" applyBorder="1" applyAlignment="1" applyProtection="1">
      <alignment horizontal="left" vertical="center" wrapText="1" indent="1"/>
      <protection locked="0"/>
    </xf>
    <xf numFmtId="4" fontId="44" fillId="0" borderId="67" xfId="0" applyNumberFormat="1" applyFont="1" applyFill="1" applyBorder="1" applyAlignment="1" applyProtection="1">
      <alignment horizontal="left" vertical="center" wrapText="1" indent="1"/>
      <protection locked="0"/>
    </xf>
    <xf numFmtId="4" fontId="44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5" fillId="45" borderId="0" xfId="88" applyNumberFormat="1" applyFont="1" applyFill="1" applyBorder="1" applyAlignment="1" applyProtection="1">
      <alignment vertical="center" wrapText="1"/>
      <protection locked="0"/>
    </xf>
    <xf numFmtId="0" fontId="32" fillId="45" borderId="0" xfId="88" applyFont="1" applyFill="1" applyBorder="1" applyAlignment="1">
      <alignment vertical="center"/>
    </xf>
    <xf numFmtId="4" fontId="34" fillId="45" borderId="0" xfId="88" applyNumberFormat="1" applyFont="1" applyFill="1" applyBorder="1" applyAlignment="1">
      <alignment horizontal="left" vertical="center"/>
    </xf>
    <xf numFmtId="4" fontId="34" fillId="45" borderId="0" xfId="88" applyNumberFormat="1" applyFont="1" applyFill="1" applyBorder="1" applyAlignment="1">
      <alignment horizontal="left" vertical="center" wrapText="1"/>
    </xf>
    <xf numFmtId="4" fontId="34" fillId="45" borderId="0" xfId="88" applyNumberFormat="1" applyFont="1" applyFill="1" applyBorder="1" applyAlignment="1" applyProtection="1">
      <alignment vertical="center" wrapText="1"/>
      <protection locked="0"/>
    </xf>
    <xf numFmtId="4" fontId="34" fillId="45" borderId="0" xfId="88" applyNumberFormat="1" applyFont="1" applyFill="1" applyBorder="1" applyAlignment="1" applyProtection="1">
      <alignment horizontal="left" vertical="center" wrapText="1"/>
      <protection locked="0"/>
    </xf>
    <xf numFmtId="4" fontId="32" fillId="45" borderId="0" xfId="88" applyNumberFormat="1" applyFont="1" applyFill="1" applyBorder="1" applyAlignment="1">
      <alignment horizontal="left" vertical="center" wrapText="1"/>
    </xf>
    <xf numFmtId="4" fontId="33" fillId="45" borderId="0" xfId="88" applyNumberFormat="1" applyFont="1" applyFill="1" applyBorder="1" applyAlignment="1" applyProtection="1">
      <alignment vertical="center" wrapText="1"/>
      <protection locked="0"/>
    </xf>
    <xf numFmtId="4" fontId="33" fillId="45" borderId="0" xfId="88" applyNumberFormat="1" applyFont="1" applyFill="1" applyBorder="1" applyAlignment="1" applyProtection="1">
      <alignment horizontal="center" vertical="center" wrapText="1"/>
      <protection locked="0"/>
    </xf>
    <xf numFmtId="0" fontId="32" fillId="45" borderId="0" xfId="88" applyFont="1" applyFill="1" applyBorder="1" applyAlignment="1">
      <alignment horizontal="center" vertical="center"/>
    </xf>
    <xf numFmtId="4" fontId="33" fillId="45" borderId="0" xfId="88" applyNumberFormat="1" applyFont="1" applyFill="1" applyBorder="1" applyAlignment="1" applyProtection="1">
      <alignment horizontal="center" vertical="center"/>
      <protection locked="0"/>
    </xf>
    <xf numFmtId="4" fontId="35" fillId="45" borderId="0" xfId="88" applyNumberFormat="1" applyFont="1" applyFill="1" applyBorder="1" applyAlignment="1" applyProtection="1">
      <alignment horizontal="center" vertical="center" wrapText="1"/>
      <protection locked="0"/>
    </xf>
    <xf numFmtId="4" fontId="35" fillId="45" borderId="0" xfId="88" applyNumberFormat="1" applyFont="1" applyFill="1" applyBorder="1" applyAlignment="1" applyProtection="1">
      <alignment horizontal="center" vertical="center"/>
      <protection locked="0"/>
    </xf>
    <xf numFmtId="4" fontId="32" fillId="45" borderId="0" xfId="88" applyNumberFormat="1" applyFont="1" applyFill="1" applyBorder="1" applyAlignment="1" applyProtection="1">
      <alignment horizontal="left" vertical="center" wrapText="1"/>
      <protection locked="0"/>
    </xf>
    <xf numFmtId="4" fontId="32" fillId="45" borderId="0" xfId="88" applyNumberFormat="1" applyFont="1" applyFill="1" applyBorder="1" applyAlignment="1" applyProtection="1">
      <alignment horizontal="left" vertical="center" wrapText="1" indent="2"/>
      <protection locked="0"/>
    </xf>
    <xf numFmtId="0" fontId="32" fillId="45" borderId="0" xfId="88" applyFont="1" applyFill="1" applyBorder="1" applyAlignment="1">
      <alignment horizontal="left" vertical="center" wrapText="1" indent="2"/>
    </xf>
    <xf numFmtId="164" fontId="35" fillId="45" borderId="0" xfId="89" applyFont="1" applyFill="1" applyBorder="1" applyAlignment="1" applyProtection="1">
      <alignment horizontal="left" vertical="center" wrapText="1"/>
      <protection locked="0"/>
    </xf>
    <xf numFmtId="4" fontId="31" fillId="0" borderId="0" xfId="88" applyNumberFormat="1" applyFont="1" applyAlignment="1" applyProtection="1">
      <alignment horizontal="left" vertical="center"/>
      <protection locked="0"/>
    </xf>
    <xf numFmtId="4" fontId="33" fillId="45" borderId="0" xfId="88" applyNumberFormat="1" applyFont="1" applyFill="1" applyBorder="1" applyAlignment="1" applyProtection="1">
      <alignment horizontal="left" vertical="center"/>
      <protection locked="0"/>
    </xf>
    <xf numFmtId="0" fontId="49" fillId="45" borderId="0" xfId="88" applyFont="1" applyFill="1" applyBorder="1" applyAlignment="1">
      <alignment horizontal="left" vertical="center"/>
    </xf>
    <xf numFmtId="4" fontId="31" fillId="0" borderId="0" xfId="88" applyNumberFormat="1" applyFont="1" applyAlignment="1">
      <alignment horizontal="left" vertical="center" wrapText="1"/>
    </xf>
    <xf numFmtId="0" fontId="39" fillId="0" borderId="0" xfId="88" applyFont="1" applyAlignment="1">
      <alignment vertical="center"/>
    </xf>
    <xf numFmtId="4" fontId="33" fillId="41" borderId="57" xfId="88" applyNumberFormat="1" applyFont="1" applyFill="1" applyBorder="1" applyAlignment="1">
      <alignment horizontal="center" vertical="center"/>
    </xf>
    <xf numFmtId="0" fontId="49" fillId="0" borderId="16" xfId="88" applyFont="1" applyBorder="1" applyAlignment="1">
      <alignment horizontal="center" vertical="center"/>
    </xf>
    <xf numFmtId="4" fontId="33" fillId="0" borderId="54" xfId="88" applyNumberFormat="1" applyFont="1" applyFill="1" applyBorder="1" applyAlignment="1">
      <alignment horizontal="left" vertical="center" wrapText="1"/>
    </xf>
    <xf numFmtId="0" fontId="32" fillId="0" borderId="20" xfId="88" applyFont="1" applyFill="1" applyBorder="1" applyAlignment="1">
      <alignment vertical="center"/>
    </xf>
    <xf numFmtId="4" fontId="33" fillId="41" borderId="75" xfId="88" applyNumberFormat="1" applyFont="1" applyFill="1" applyBorder="1" applyAlignment="1">
      <alignment horizontal="center" vertical="center"/>
    </xf>
    <xf numFmtId="4" fontId="33" fillId="41" borderId="13" xfId="88" applyNumberFormat="1" applyFont="1" applyFill="1" applyBorder="1" applyAlignment="1">
      <alignment horizontal="center" vertical="center"/>
    </xf>
    <xf numFmtId="0" fontId="32" fillId="0" borderId="20" xfId="88" applyFont="1" applyFill="1" applyBorder="1" applyAlignment="1">
      <alignment horizontal="left" vertical="center" wrapText="1"/>
    </xf>
  </cellXfs>
  <cellStyles count="91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 3 2" xfId="90"/>
    <cellStyle name="Normalny 4" xfId="88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" xfId="86" builtinId="4"/>
    <cellStyle name="Walutowy 2" xfId="89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7"/>
  <sheetViews>
    <sheetView zoomScaleNormal="100" workbookViewId="0">
      <selection activeCell="A31" sqref="A31"/>
    </sheetView>
  </sheetViews>
  <sheetFormatPr defaultRowHeight="12.75" x14ac:dyDescent="0.2"/>
  <cols>
    <col min="1" max="1" width="67.7109375" customWidth="1"/>
    <col min="2" max="2" width="14.7109375" style="447" customWidth="1"/>
    <col min="3" max="3" width="16.85546875" style="447" customWidth="1"/>
    <col min="4" max="4" width="16.42578125" style="447" customWidth="1"/>
    <col min="5" max="5" width="15.7109375" style="447" customWidth="1"/>
    <col min="8" max="8" width="9.140625" customWidth="1"/>
  </cols>
  <sheetData>
    <row r="1" spans="1:5" x14ac:dyDescent="0.2">
      <c r="A1" s="547" t="s">
        <v>433</v>
      </c>
      <c r="B1" s="547"/>
      <c r="C1" s="547"/>
      <c r="D1" s="547"/>
      <c r="E1" s="547"/>
    </row>
    <row r="2" spans="1:5" x14ac:dyDescent="0.2">
      <c r="A2" s="547" t="s">
        <v>455</v>
      </c>
      <c r="B2" s="547"/>
      <c r="C2" s="547"/>
      <c r="D2" s="547"/>
      <c r="E2" s="547"/>
    </row>
    <row r="3" spans="1:5" x14ac:dyDescent="0.2">
      <c r="A3" s="547" t="s">
        <v>434</v>
      </c>
      <c r="B3" s="547"/>
      <c r="C3" s="547"/>
      <c r="D3" s="547"/>
      <c r="E3" s="547"/>
    </row>
    <row r="4" spans="1:5" ht="8.25" customHeight="1" x14ac:dyDescent="0.2">
      <c r="A4" s="444"/>
      <c r="B4" s="445"/>
      <c r="C4" s="445"/>
      <c r="D4" s="445"/>
      <c r="E4" s="445"/>
    </row>
    <row r="5" spans="1:5" ht="15" x14ac:dyDescent="0.25">
      <c r="A5" s="453" t="s">
        <v>332</v>
      </c>
    </row>
    <row r="6" spans="1:5" ht="4.5" customHeight="1" thickBot="1" x14ac:dyDescent="0.25">
      <c r="A6" s="446"/>
    </row>
    <row r="7" spans="1:5" ht="14.25" x14ac:dyDescent="0.2">
      <c r="A7" s="448"/>
      <c r="B7" s="449"/>
      <c r="C7" s="449"/>
      <c r="D7" s="449"/>
      <c r="E7" s="450"/>
    </row>
    <row r="8" spans="1:5" ht="15" x14ac:dyDescent="0.2">
      <c r="A8" s="548" t="s">
        <v>127</v>
      </c>
      <c r="B8" s="550" t="s">
        <v>153</v>
      </c>
      <c r="C8" s="551"/>
      <c r="D8" s="551"/>
      <c r="E8" s="552"/>
    </row>
    <row r="9" spans="1:5" ht="15" x14ac:dyDescent="0.2">
      <c r="A9" s="549"/>
      <c r="B9" s="458" t="s">
        <v>119</v>
      </c>
      <c r="C9" s="458" t="s">
        <v>120</v>
      </c>
      <c r="D9" s="458" t="s">
        <v>121</v>
      </c>
      <c r="E9" s="459" t="s">
        <v>122</v>
      </c>
    </row>
    <row r="10" spans="1:5" ht="13.5" thickBot="1" x14ac:dyDescent="0.25">
      <c r="A10" s="454" t="s">
        <v>22</v>
      </c>
      <c r="B10" s="455">
        <f>SUM(B11:B34)</f>
        <v>115534360.42000002</v>
      </c>
      <c r="C10" s="455">
        <f>SUM(C11:C34)</f>
        <v>31946380.360000003</v>
      </c>
      <c r="D10" s="455">
        <f>SUM(D11:D34)</f>
        <v>318176956.97999996</v>
      </c>
      <c r="E10" s="456">
        <f>SUM(E11:E34)</f>
        <v>700907484.11000001</v>
      </c>
    </row>
    <row r="11" spans="1:5" ht="26.25" thickBot="1" x14ac:dyDescent="0.25">
      <c r="A11" s="451" t="s">
        <v>435</v>
      </c>
      <c r="B11" s="452">
        <v>0</v>
      </c>
      <c r="C11" s="452">
        <v>161316.96</v>
      </c>
      <c r="D11" s="452">
        <v>28496</v>
      </c>
      <c r="E11" s="452">
        <v>3193427.77</v>
      </c>
    </row>
    <row r="12" spans="1:5" ht="13.5" thickBot="1" x14ac:dyDescent="0.25">
      <c r="A12" s="451" t="s">
        <v>436</v>
      </c>
      <c r="B12" s="452">
        <v>11250035</v>
      </c>
      <c r="C12" s="452">
        <v>0</v>
      </c>
      <c r="D12" s="452">
        <v>2340386.2400000002</v>
      </c>
      <c r="E12" s="452">
        <v>2406.4499999999998</v>
      </c>
    </row>
    <row r="13" spans="1:5" ht="13.5" thickBot="1" x14ac:dyDescent="0.25">
      <c r="A13" s="451" t="s">
        <v>437</v>
      </c>
      <c r="B13" s="452">
        <v>12102271.48</v>
      </c>
      <c r="C13" s="452">
        <v>0</v>
      </c>
      <c r="D13" s="452">
        <v>1911761.48</v>
      </c>
      <c r="E13" s="452">
        <v>0</v>
      </c>
    </row>
    <row r="14" spans="1:5" ht="13.5" thickBot="1" x14ac:dyDescent="0.25">
      <c r="A14" s="451" t="s">
        <v>438</v>
      </c>
      <c r="B14" s="452">
        <v>0</v>
      </c>
      <c r="C14" s="452">
        <v>682.65</v>
      </c>
      <c r="D14" s="452">
        <v>0</v>
      </c>
      <c r="E14" s="452">
        <v>209544.69</v>
      </c>
    </row>
    <row r="15" spans="1:5" ht="13.5" thickBot="1" x14ac:dyDescent="0.25">
      <c r="A15" s="451" t="s">
        <v>439</v>
      </c>
      <c r="B15" s="452">
        <v>0</v>
      </c>
      <c r="C15" s="452">
        <v>0</v>
      </c>
      <c r="D15" s="452">
        <v>28339907.309999999</v>
      </c>
      <c r="E15" s="452">
        <v>0</v>
      </c>
    </row>
    <row r="16" spans="1:5" ht="13.5" thickBot="1" x14ac:dyDescent="0.25">
      <c r="A16" s="451" t="s">
        <v>440</v>
      </c>
      <c r="B16" s="452">
        <v>0</v>
      </c>
      <c r="C16" s="452">
        <v>0</v>
      </c>
      <c r="D16" s="452">
        <v>6100388</v>
      </c>
      <c r="E16" s="452">
        <v>2415353.98</v>
      </c>
    </row>
    <row r="17" spans="1:5" ht="13.5" thickBot="1" x14ac:dyDescent="0.25">
      <c r="A17" s="451" t="s">
        <v>456</v>
      </c>
      <c r="B17" s="452">
        <v>6</v>
      </c>
      <c r="C17" s="452">
        <v>5555606.3499999996</v>
      </c>
      <c r="D17" s="452">
        <v>173267737.72999999</v>
      </c>
      <c r="E17" s="452">
        <v>30005896.620000001</v>
      </c>
    </row>
    <row r="18" spans="1:5" ht="13.5" thickBot="1" x14ac:dyDescent="0.25">
      <c r="A18" s="451" t="s">
        <v>442</v>
      </c>
      <c r="B18" s="452">
        <v>0</v>
      </c>
      <c r="C18" s="452">
        <v>0</v>
      </c>
      <c r="D18" s="452">
        <v>2685129.05</v>
      </c>
      <c r="E18" s="452">
        <v>0</v>
      </c>
    </row>
    <row r="19" spans="1:5" ht="13.5" thickBot="1" x14ac:dyDescent="0.25">
      <c r="A19" s="451" t="s">
        <v>454</v>
      </c>
      <c r="B19" s="452">
        <v>600</v>
      </c>
      <c r="C19" s="452">
        <v>55050</v>
      </c>
      <c r="D19" s="452">
        <v>34918</v>
      </c>
      <c r="E19" s="452">
        <v>1144721.25</v>
      </c>
    </row>
    <row r="20" spans="1:5" ht="13.5" thickBot="1" x14ac:dyDescent="0.25">
      <c r="A20" s="451" t="s">
        <v>443</v>
      </c>
      <c r="B20" s="452">
        <v>0</v>
      </c>
      <c r="C20" s="452">
        <v>7500</v>
      </c>
      <c r="D20" s="452">
        <v>107795</v>
      </c>
      <c r="E20" s="452">
        <v>126000</v>
      </c>
    </row>
    <row r="21" spans="1:5" ht="13.5" thickBot="1" x14ac:dyDescent="0.25">
      <c r="A21" s="451" t="s">
        <v>444</v>
      </c>
      <c r="B21" s="452">
        <v>91124669.349999994</v>
      </c>
      <c r="C21" s="452">
        <v>25726331.690000001</v>
      </c>
      <c r="D21" s="452">
        <v>96885541.329999998</v>
      </c>
      <c r="E21" s="452">
        <v>651244695.82000005</v>
      </c>
    </row>
    <row r="22" spans="1:5" ht="13.5" thickBot="1" x14ac:dyDescent="0.25">
      <c r="A22" s="451" t="s">
        <v>445</v>
      </c>
      <c r="B22" s="452">
        <v>174873.4</v>
      </c>
      <c r="C22" s="452">
        <v>0</v>
      </c>
      <c r="D22" s="452">
        <v>338</v>
      </c>
      <c r="E22" s="452">
        <v>0</v>
      </c>
    </row>
    <row r="23" spans="1:5" ht="13.5" thickBot="1" x14ac:dyDescent="0.25">
      <c r="A23" s="451" t="s">
        <v>446</v>
      </c>
      <c r="B23" s="452">
        <v>0</v>
      </c>
      <c r="C23" s="452">
        <v>0</v>
      </c>
      <c r="D23" s="452">
        <v>1562118</v>
      </c>
      <c r="E23" s="452">
        <v>0</v>
      </c>
    </row>
    <row r="24" spans="1:5" ht="13.5" thickBot="1" x14ac:dyDescent="0.25">
      <c r="A24" s="451" t="s">
        <v>447</v>
      </c>
      <c r="B24" s="452">
        <v>0</v>
      </c>
      <c r="C24" s="452">
        <v>0</v>
      </c>
      <c r="D24" s="452">
        <v>8202</v>
      </c>
      <c r="E24" s="452">
        <v>0</v>
      </c>
    </row>
    <row r="25" spans="1:5" ht="13.5" thickBot="1" x14ac:dyDescent="0.25">
      <c r="A25" s="451" t="s">
        <v>448</v>
      </c>
      <c r="B25" s="452">
        <v>0</v>
      </c>
      <c r="C25" s="452">
        <v>0</v>
      </c>
      <c r="D25" s="452">
        <v>636595</v>
      </c>
      <c r="E25" s="452">
        <v>0</v>
      </c>
    </row>
    <row r="26" spans="1:5" ht="13.5" thickBot="1" x14ac:dyDescent="0.25">
      <c r="A26" s="451" t="s">
        <v>449</v>
      </c>
      <c r="B26" s="452">
        <v>875023.15</v>
      </c>
      <c r="C26" s="452">
        <v>0</v>
      </c>
      <c r="D26" s="452">
        <v>39429</v>
      </c>
      <c r="E26" s="452">
        <v>0</v>
      </c>
    </row>
    <row r="27" spans="1:5" ht="13.5" thickBot="1" x14ac:dyDescent="0.25">
      <c r="A27" s="451" t="s">
        <v>450</v>
      </c>
      <c r="B27" s="452">
        <v>0</v>
      </c>
      <c r="C27" s="452">
        <v>19939</v>
      </c>
      <c r="D27" s="452">
        <v>270682</v>
      </c>
      <c r="E27" s="452">
        <v>0</v>
      </c>
    </row>
    <row r="28" spans="1:5" ht="13.5" thickBot="1" x14ac:dyDescent="0.25">
      <c r="A28" s="451" t="s">
        <v>451</v>
      </c>
      <c r="B28" s="452">
        <v>0</v>
      </c>
      <c r="C28" s="452">
        <v>0</v>
      </c>
      <c r="D28" s="452">
        <v>67197</v>
      </c>
      <c r="E28" s="452">
        <v>0</v>
      </c>
    </row>
    <row r="29" spans="1:5" ht="13.5" thickBot="1" x14ac:dyDescent="0.25">
      <c r="A29" s="451" t="s">
        <v>452</v>
      </c>
      <c r="B29" s="452">
        <v>0</v>
      </c>
      <c r="C29" s="452">
        <v>0</v>
      </c>
      <c r="D29" s="452">
        <v>143655</v>
      </c>
      <c r="E29" s="452">
        <v>5000000</v>
      </c>
    </row>
    <row r="30" spans="1:5" ht="13.5" thickBot="1" x14ac:dyDescent="0.25">
      <c r="A30" s="451" t="s">
        <v>457</v>
      </c>
      <c r="B30" s="452">
        <v>0</v>
      </c>
      <c r="C30" s="452">
        <v>0</v>
      </c>
      <c r="D30" s="452">
        <v>26416</v>
      </c>
      <c r="E30" s="452">
        <v>0</v>
      </c>
    </row>
    <row r="31" spans="1:5" ht="25.5" customHeight="1" thickBot="1" x14ac:dyDescent="0.25">
      <c r="A31" s="451" t="s">
        <v>476</v>
      </c>
      <c r="B31" s="452">
        <v>6713</v>
      </c>
      <c r="C31" s="452">
        <v>0</v>
      </c>
      <c r="D31" s="452">
        <v>152751</v>
      </c>
      <c r="E31" s="452">
        <v>199136</v>
      </c>
    </row>
    <row r="32" spans="1:5" ht="13.5" thickBot="1" x14ac:dyDescent="0.25">
      <c r="A32" s="451" t="s">
        <v>453</v>
      </c>
      <c r="B32" s="452">
        <v>0</v>
      </c>
      <c r="C32" s="452">
        <v>69901.55</v>
      </c>
      <c r="D32" s="452">
        <v>228380</v>
      </c>
      <c r="E32" s="452">
        <v>748528.5</v>
      </c>
    </row>
    <row r="33" spans="1:5" ht="13.5" thickBot="1" x14ac:dyDescent="0.25">
      <c r="A33" s="451" t="s">
        <v>43</v>
      </c>
      <c r="B33" s="452">
        <v>100</v>
      </c>
      <c r="C33" s="452">
        <v>336165.61</v>
      </c>
      <c r="D33" s="452">
        <v>1520608.84</v>
      </c>
      <c r="E33" s="452">
        <v>6164358.3499999996</v>
      </c>
    </row>
    <row r="34" spans="1:5" ht="13.5" thickBot="1" x14ac:dyDescent="0.25">
      <c r="A34" s="451" t="s">
        <v>25</v>
      </c>
      <c r="B34" s="452">
        <v>69.040000000000006</v>
      </c>
      <c r="C34" s="452">
        <v>13886.55</v>
      </c>
      <c r="D34" s="452">
        <v>1818525</v>
      </c>
      <c r="E34" s="452">
        <v>453414.68</v>
      </c>
    </row>
    <row r="35" spans="1:5" ht="13.5" thickBot="1" x14ac:dyDescent="0.25">
      <c r="A35" s="460" t="s">
        <v>107</v>
      </c>
      <c r="B35" s="457">
        <f>SUM(B11:B34)</f>
        <v>115534360.42000002</v>
      </c>
      <c r="C35" s="457">
        <f>SUM(C11:C34)</f>
        <v>31946380.360000003</v>
      </c>
      <c r="D35" s="457">
        <f>SUM(D11:D34)</f>
        <v>318176956.97999996</v>
      </c>
      <c r="E35" s="457">
        <f>SUM(E11:E34)</f>
        <v>700907484.11000001</v>
      </c>
    </row>
    <row r="36" spans="1:5" x14ac:dyDescent="0.2">
      <c r="A36" s="546"/>
      <c r="B36" s="546"/>
      <c r="C36" s="546"/>
      <c r="D36" s="546"/>
      <c r="E36" s="546"/>
    </row>
    <row r="37" spans="1:5" x14ac:dyDescent="0.2">
      <c r="A37" s="545" t="s">
        <v>473</v>
      </c>
      <c r="B37" s="545"/>
      <c r="C37" s="545"/>
      <c r="D37" s="545"/>
      <c r="E37" s="545"/>
    </row>
  </sheetData>
  <mergeCells count="7">
    <mergeCell ref="A37:E37"/>
    <mergeCell ref="A36:E36"/>
    <mergeCell ref="A1:E1"/>
    <mergeCell ref="A2:E2"/>
    <mergeCell ref="A3:E3"/>
    <mergeCell ref="A8:A9"/>
    <mergeCell ref="B8:E8"/>
  </mergeCells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708"/>
  <sheetViews>
    <sheetView tabSelected="1" showWhiteSpace="0" view="pageLayout" topLeftCell="A572" zoomScaleNormal="100" workbookViewId="0">
      <selection activeCell="I608" sqref="I608"/>
    </sheetView>
  </sheetViews>
  <sheetFormatPr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4.710937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 x14ac:dyDescent="0.2">
      <c r="A2" s="280"/>
      <c r="D2" s="2"/>
      <c r="E2" s="3"/>
      <c r="F2" s="3" t="s">
        <v>360</v>
      </c>
      <c r="G2" s="3"/>
      <c r="H2" s="3"/>
      <c r="I2" s="3"/>
    </row>
    <row r="3" spans="1:10" s="1" customFormat="1" ht="40.5" customHeight="1" x14ac:dyDescent="0.25">
      <c r="B3" s="4"/>
      <c r="C3" s="4"/>
      <c r="D3" s="5"/>
      <c r="E3" s="530" t="s">
        <v>475</v>
      </c>
      <c r="F3" s="928" t="s">
        <v>240</v>
      </c>
      <c r="G3" s="929"/>
      <c r="H3" s="929"/>
      <c r="I3" s="929"/>
      <c r="J3" s="929"/>
    </row>
    <row r="4" spans="1:10" ht="15" customHeight="1" x14ac:dyDescent="0.25">
      <c r="A4" s="792" t="s">
        <v>325</v>
      </c>
      <c r="B4" s="792"/>
      <c r="C4" s="792"/>
      <c r="D4" s="792"/>
      <c r="E4" s="792"/>
      <c r="F4" s="792"/>
      <c r="G4" s="792"/>
      <c r="H4" s="792"/>
      <c r="I4" s="792"/>
    </row>
    <row r="5" spans="1:10" ht="13.5" thickBot="1" x14ac:dyDescent="0.25">
      <c r="A5" s="834"/>
      <c r="B5" s="835"/>
      <c r="C5" s="835"/>
      <c r="D5" s="835"/>
      <c r="E5" s="835"/>
      <c r="F5" s="835"/>
      <c r="G5" s="835"/>
      <c r="H5" s="834"/>
      <c r="I5" s="834"/>
    </row>
    <row r="6" spans="1:10" ht="15" customHeight="1" thickBot="1" x14ac:dyDescent="0.25">
      <c r="A6" s="7"/>
      <c r="B6" s="849" t="s">
        <v>32</v>
      </c>
      <c r="C6" s="850"/>
      <c r="D6" s="850"/>
      <c r="E6" s="850"/>
      <c r="F6" s="850"/>
      <c r="G6" s="851"/>
      <c r="H6" s="8"/>
      <c r="I6" s="8"/>
    </row>
    <row r="7" spans="1:10" x14ac:dyDescent="0.2">
      <c r="A7" s="845" t="s">
        <v>129</v>
      </c>
      <c r="B7" s="843" t="s">
        <v>24</v>
      </c>
      <c r="C7" s="847" t="s">
        <v>242</v>
      </c>
      <c r="D7" s="843" t="s">
        <v>239</v>
      </c>
      <c r="E7" s="852" t="s">
        <v>143</v>
      </c>
      <c r="F7" s="838" t="s">
        <v>144</v>
      </c>
      <c r="G7" s="838" t="s">
        <v>145</v>
      </c>
      <c r="H7" s="838" t="s">
        <v>134</v>
      </c>
      <c r="I7" s="840" t="s">
        <v>107</v>
      </c>
    </row>
    <row r="8" spans="1:10" ht="81.75" customHeight="1" x14ac:dyDescent="0.2">
      <c r="A8" s="846"/>
      <c r="B8" s="844"/>
      <c r="C8" s="848"/>
      <c r="D8" s="844"/>
      <c r="E8" s="853"/>
      <c r="F8" s="839"/>
      <c r="G8" s="839"/>
      <c r="H8" s="839"/>
      <c r="I8" s="841"/>
    </row>
    <row r="9" spans="1:10" s="9" customFormat="1" ht="12.75" customHeight="1" x14ac:dyDescent="0.2">
      <c r="A9" s="832" t="s">
        <v>34</v>
      </c>
      <c r="B9" s="842"/>
      <c r="C9" s="842"/>
      <c r="D9" s="842"/>
      <c r="E9" s="833"/>
      <c r="F9" s="833"/>
      <c r="G9" s="833"/>
      <c r="H9" s="833"/>
      <c r="I9" s="554"/>
    </row>
    <row r="10" spans="1:10" s="9" customFormat="1" x14ac:dyDescent="0.2">
      <c r="A10" s="319" t="s">
        <v>152</v>
      </c>
      <c r="B10" s="395">
        <v>31294617.489999998</v>
      </c>
      <c r="C10" s="395">
        <v>6569605.4900000002</v>
      </c>
      <c r="D10" s="395">
        <v>194639483.91</v>
      </c>
      <c r="E10" s="395">
        <v>148204699.58000001</v>
      </c>
      <c r="F10" s="395">
        <v>3125968.38</v>
      </c>
      <c r="G10" s="395">
        <v>66659851.670000002</v>
      </c>
      <c r="H10" s="395">
        <v>33288899.91</v>
      </c>
      <c r="I10" s="11">
        <f>B10+SUM(D10:H10)</f>
        <v>477213520.94000006</v>
      </c>
    </row>
    <row r="11" spans="1:10" x14ac:dyDescent="0.2">
      <c r="A11" s="12" t="s">
        <v>35</v>
      </c>
      <c r="B11" s="10">
        <f t="shared" ref="B11:I11" si="0">SUM(B12:B14)</f>
        <v>0</v>
      </c>
      <c r="C11" s="10">
        <f t="shared" si="0"/>
        <v>0</v>
      </c>
      <c r="D11" s="10">
        <f t="shared" si="0"/>
        <v>3539156.83</v>
      </c>
      <c r="E11" s="10">
        <f t="shared" si="0"/>
        <v>20061405.710000001</v>
      </c>
      <c r="F11" s="10">
        <f t="shared" si="0"/>
        <v>134930.25</v>
      </c>
      <c r="G11" s="10">
        <f t="shared" si="0"/>
        <v>8378754.5600000005</v>
      </c>
      <c r="H11" s="10">
        <f t="shared" si="0"/>
        <v>117488065.18000004</v>
      </c>
      <c r="I11" s="11">
        <f t="shared" si="0"/>
        <v>149602312.53</v>
      </c>
    </row>
    <row r="12" spans="1:10" x14ac:dyDescent="0.2">
      <c r="A12" s="337" t="s">
        <v>36</v>
      </c>
      <c r="B12" s="338"/>
      <c r="C12" s="338"/>
      <c r="D12" s="338"/>
      <c r="E12" s="338"/>
      <c r="F12" s="338"/>
      <c r="G12" s="407">
        <v>7881655.7800000003</v>
      </c>
      <c r="H12" s="407">
        <v>140483283.86000001</v>
      </c>
      <c r="I12" s="52">
        <f>B12+SUM(D12:H12)</f>
        <v>148364939.64000002</v>
      </c>
    </row>
    <row r="13" spans="1:10" x14ac:dyDescent="0.2">
      <c r="A13" s="337" t="s">
        <v>37</v>
      </c>
      <c r="B13" s="90"/>
      <c r="C13" s="90"/>
      <c r="D13" s="90"/>
      <c r="E13" s="90"/>
      <c r="F13" s="338"/>
      <c r="G13" s="407">
        <v>497098.78</v>
      </c>
      <c r="H13" s="407">
        <v>740274.11</v>
      </c>
      <c r="I13" s="52">
        <f>B13+SUM(D13:H13)</f>
        <v>1237372.8900000001</v>
      </c>
    </row>
    <row r="14" spans="1:10" x14ac:dyDescent="0.2">
      <c r="A14" s="337" t="s">
        <v>333</v>
      </c>
      <c r="B14" s="90"/>
      <c r="C14" s="338"/>
      <c r="D14" s="407">
        <v>3539156.83</v>
      </c>
      <c r="E14" s="407">
        <v>20061405.710000001</v>
      </c>
      <c r="F14" s="407">
        <v>134930.25</v>
      </c>
      <c r="G14" s="408">
        <v>0</v>
      </c>
      <c r="H14" s="407">
        <v>-23735492.789999999</v>
      </c>
      <c r="I14" s="407">
        <v>0</v>
      </c>
    </row>
    <row r="15" spans="1:10" x14ac:dyDescent="0.2">
      <c r="A15" s="12" t="s">
        <v>38</v>
      </c>
      <c r="B15" s="10">
        <f>SUM(B16:B17)</f>
        <v>694111.52</v>
      </c>
      <c r="C15" s="10">
        <f t="shared" ref="C15:I15" si="1">SUM(C16:C17)</f>
        <v>0</v>
      </c>
      <c r="D15" s="10">
        <f t="shared" si="1"/>
        <v>0</v>
      </c>
      <c r="E15" s="10">
        <f t="shared" si="1"/>
        <v>5170967.5</v>
      </c>
      <c r="F15" s="10">
        <f t="shared" si="1"/>
        <v>26485</v>
      </c>
      <c r="G15" s="10">
        <f t="shared" si="1"/>
        <v>2957925.25</v>
      </c>
      <c r="H15" s="10">
        <f t="shared" si="1"/>
        <v>106376563.59</v>
      </c>
      <c r="I15" s="11">
        <f t="shared" si="1"/>
        <v>115226052.86</v>
      </c>
    </row>
    <row r="16" spans="1:10" x14ac:dyDescent="0.2">
      <c r="A16" s="337" t="s">
        <v>39</v>
      </c>
      <c r="B16" s="407">
        <v>690400</v>
      </c>
      <c r="C16" s="338"/>
      <c r="D16" s="338"/>
      <c r="E16" s="407">
        <v>4873609.1100000003</v>
      </c>
      <c r="F16" s="408">
        <v>0</v>
      </c>
      <c r="G16" s="407">
        <v>1742964.83</v>
      </c>
      <c r="H16" s="408">
        <v>0</v>
      </c>
      <c r="I16" s="52">
        <f>B16+SUM(D16:H16)</f>
        <v>7306973.9400000004</v>
      </c>
    </row>
    <row r="17" spans="1:9" x14ac:dyDescent="0.2">
      <c r="A17" s="337" t="s">
        <v>37</v>
      </c>
      <c r="B17" s="407">
        <v>3711.52</v>
      </c>
      <c r="C17" s="338"/>
      <c r="D17" s="90"/>
      <c r="E17" s="407">
        <v>297358.39</v>
      </c>
      <c r="F17" s="407">
        <v>26485</v>
      </c>
      <c r="G17" s="407">
        <v>1214960.42</v>
      </c>
      <c r="H17" s="407">
        <v>106376563.59</v>
      </c>
      <c r="I17" s="52">
        <f>B17+SUM(D17:H17)</f>
        <v>107919078.92</v>
      </c>
    </row>
    <row r="18" spans="1:9" x14ac:dyDescent="0.2">
      <c r="A18" s="319" t="s">
        <v>153</v>
      </c>
      <c r="B18" s="10">
        <f t="shared" ref="B18:I18" si="2">B10+B11-B15</f>
        <v>30600505.969999999</v>
      </c>
      <c r="C18" s="10">
        <f t="shared" si="2"/>
        <v>6569605.4900000002</v>
      </c>
      <c r="D18" s="10">
        <f t="shared" si="2"/>
        <v>198178640.74000001</v>
      </c>
      <c r="E18" s="10">
        <f t="shared" si="2"/>
        <v>163095137.79000002</v>
      </c>
      <c r="F18" s="10">
        <f t="shared" si="2"/>
        <v>3234413.63</v>
      </c>
      <c r="G18" s="10">
        <f t="shared" si="2"/>
        <v>72080680.980000004</v>
      </c>
      <c r="H18" s="10">
        <f t="shared" si="2"/>
        <v>44400401.50000003</v>
      </c>
      <c r="I18" s="11">
        <f t="shared" si="2"/>
        <v>511589780.61000001</v>
      </c>
    </row>
    <row r="19" spans="1:9" x14ac:dyDescent="0.2">
      <c r="A19" s="832" t="s">
        <v>236</v>
      </c>
      <c r="B19" s="833"/>
      <c r="C19" s="833"/>
      <c r="D19" s="833"/>
      <c r="E19" s="833"/>
      <c r="F19" s="833"/>
      <c r="G19" s="833"/>
      <c r="H19" s="833"/>
      <c r="I19" s="554"/>
    </row>
    <row r="20" spans="1:9" x14ac:dyDescent="0.2">
      <c r="A20" s="319" t="s">
        <v>152</v>
      </c>
      <c r="B20" s="395">
        <v>637040.14</v>
      </c>
      <c r="C20" s="396">
        <v>0</v>
      </c>
      <c r="D20" s="395">
        <v>61160155.350000001</v>
      </c>
      <c r="E20" s="395">
        <v>122813077.37</v>
      </c>
      <c r="F20" s="395">
        <v>2739265.47</v>
      </c>
      <c r="G20" s="395">
        <v>62378311.490000002</v>
      </c>
      <c r="H20" s="396">
        <v>0</v>
      </c>
      <c r="I20" s="11">
        <f>B20+SUM(D20:H20)</f>
        <v>249727849.81999999</v>
      </c>
    </row>
    <row r="21" spans="1:9" x14ac:dyDescent="0.2">
      <c r="A21" s="12" t="s">
        <v>35</v>
      </c>
      <c r="B21" s="10">
        <f>SUM(B22:B24)</f>
        <v>63704</v>
      </c>
      <c r="C21" s="10">
        <f t="shared" ref="C21:I21" si="3">SUM(C22:C24)</f>
        <v>0</v>
      </c>
      <c r="D21" s="10">
        <f t="shared" si="3"/>
        <v>4474117.9000000004</v>
      </c>
      <c r="E21" s="10">
        <f t="shared" si="3"/>
        <v>12125738.300000001</v>
      </c>
      <c r="F21" s="10">
        <f t="shared" si="3"/>
        <v>144821.78</v>
      </c>
      <c r="G21" s="10">
        <f t="shared" si="3"/>
        <v>9754787.6600000001</v>
      </c>
      <c r="H21" s="10">
        <f t="shared" si="3"/>
        <v>0</v>
      </c>
      <c r="I21" s="11">
        <f t="shared" si="3"/>
        <v>26563169.640000001</v>
      </c>
    </row>
    <row r="22" spans="1:9" x14ac:dyDescent="0.2">
      <c r="A22" s="337" t="s">
        <v>44</v>
      </c>
      <c r="B22" s="407">
        <v>63704</v>
      </c>
      <c r="C22" s="408">
        <v>0</v>
      </c>
      <c r="D22" s="407">
        <v>4474117.9000000004</v>
      </c>
      <c r="E22" s="407">
        <v>12125738.300000001</v>
      </c>
      <c r="F22" s="407">
        <v>144821.78</v>
      </c>
      <c r="G22" s="407">
        <v>1376033.1</v>
      </c>
      <c r="H22" s="408">
        <v>0</v>
      </c>
      <c r="I22" s="52">
        <f>B22+SUM(D22:H22)</f>
        <v>18184415.080000002</v>
      </c>
    </row>
    <row r="23" spans="1:9" x14ac:dyDescent="0.2">
      <c r="A23" s="337" t="s">
        <v>37</v>
      </c>
      <c r="B23" s="408">
        <v>0</v>
      </c>
      <c r="C23" s="408">
        <v>0</v>
      </c>
      <c r="D23" s="408">
        <v>0</v>
      </c>
      <c r="E23" s="408">
        <v>0</v>
      </c>
      <c r="F23" s="408">
        <v>0</v>
      </c>
      <c r="G23" s="407">
        <v>8378754.5599999996</v>
      </c>
      <c r="H23" s="408">
        <v>0</v>
      </c>
      <c r="I23" s="52">
        <f>B23+SUM(D23:H23)</f>
        <v>8378754.5599999996</v>
      </c>
    </row>
    <row r="24" spans="1:9" x14ac:dyDescent="0.2">
      <c r="A24" s="337" t="s">
        <v>333</v>
      </c>
      <c r="B24" s="398">
        <v>0</v>
      </c>
      <c r="C24" s="398">
        <v>0</v>
      </c>
      <c r="D24" s="398">
        <v>0</v>
      </c>
      <c r="E24" s="398">
        <v>0</v>
      </c>
      <c r="F24" s="398">
        <v>0</v>
      </c>
      <c r="G24" s="398">
        <v>0</v>
      </c>
      <c r="H24" s="398">
        <v>0</v>
      </c>
      <c r="I24" s="52">
        <f>B24+SUM(D24:H24)</f>
        <v>0</v>
      </c>
    </row>
    <row r="25" spans="1:9" x14ac:dyDescent="0.2">
      <c r="A25" s="12" t="s">
        <v>38</v>
      </c>
      <c r="B25" s="10">
        <f>SUM(B26:B27)</f>
        <v>0</v>
      </c>
      <c r="C25" s="10">
        <f t="shared" ref="C25:I25" si="4">SUM(C26:C27)</f>
        <v>0</v>
      </c>
      <c r="D25" s="10">
        <f t="shared" si="4"/>
        <v>0</v>
      </c>
      <c r="E25" s="10">
        <f t="shared" si="4"/>
        <v>5169541.5</v>
      </c>
      <c r="F25" s="10">
        <f t="shared" si="4"/>
        <v>26485</v>
      </c>
      <c r="G25" s="10">
        <f t="shared" si="4"/>
        <v>2957925.25</v>
      </c>
      <c r="H25" s="10">
        <f t="shared" si="4"/>
        <v>0</v>
      </c>
      <c r="I25" s="11">
        <f t="shared" si="4"/>
        <v>8153951.75</v>
      </c>
    </row>
    <row r="26" spans="1:9" x14ac:dyDescent="0.2">
      <c r="A26" s="337" t="s">
        <v>39</v>
      </c>
      <c r="B26" s="409">
        <v>0</v>
      </c>
      <c r="C26" s="409">
        <v>0</v>
      </c>
      <c r="D26" s="409">
        <v>0</v>
      </c>
      <c r="E26" s="410">
        <v>4872183.1100000003</v>
      </c>
      <c r="F26" s="410">
        <v>26485</v>
      </c>
      <c r="G26" s="410">
        <v>1742964.83</v>
      </c>
      <c r="H26" s="411"/>
      <c r="I26" s="52">
        <f>B26+SUM(D26:H26)</f>
        <v>6641632.9400000004</v>
      </c>
    </row>
    <row r="27" spans="1:9" x14ac:dyDescent="0.2">
      <c r="A27" s="337" t="s">
        <v>37</v>
      </c>
      <c r="B27" s="409">
        <v>0</v>
      </c>
      <c r="C27" s="409">
        <v>0</v>
      </c>
      <c r="D27" s="409">
        <v>0</v>
      </c>
      <c r="E27" s="410">
        <v>297358.39</v>
      </c>
      <c r="F27" s="409">
        <v>0</v>
      </c>
      <c r="G27" s="410">
        <v>1214960.42</v>
      </c>
      <c r="H27" s="412"/>
      <c r="I27" s="52">
        <f>B27+SUM(D27:H27)</f>
        <v>1512318.81</v>
      </c>
    </row>
    <row r="28" spans="1:9" x14ac:dyDescent="0.2">
      <c r="A28" s="319" t="s">
        <v>153</v>
      </c>
      <c r="B28" s="10">
        <f>B20+B21-B25</f>
        <v>700744.14</v>
      </c>
      <c r="C28" s="10">
        <f t="shared" ref="C28:I28" si="5">C20+C21-C25</f>
        <v>0</v>
      </c>
      <c r="D28" s="10">
        <f t="shared" si="5"/>
        <v>65634273.25</v>
      </c>
      <c r="E28" s="10">
        <f t="shared" si="5"/>
        <v>129769274.17000002</v>
      </c>
      <c r="F28" s="10">
        <f t="shared" si="5"/>
        <v>2857602.25</v>
      </c>
      <c r="G28" s="10">
        <f t="shared" si="5"/>
        <v>69175173.900000006</v>
      </c>
      <c r="H28" s="10">
        <f t="shared" si="5"/>
        <v>0</v>
      </c>
      <c r="I28" s="11">
        <f t="shared" si="5"/>
        <v>268137067.70999998</v>
      </c>
    </row>
    <row r="29" spans="1:9" x14ac:dyDescent="0.2">
      <c r="A29" s="832" t="s">
        <v>241</v>
      </c>
      <c r="B29" s="833"/>
      <c r="C29" s="833"/>
      <c r="D29" s="833"/>
      <c r="E29" s="833"/>
      <c r="F29" s="833"/>
      <c r="G29" s="833"/>
      <c r="H29" s="833"/>
      <c r="I29" s="554"/>
    </row>
    <row r="30" spans="1:9" x14ac:dyDescent="0.2">
      <c r="A30" s="319" t="s">
        <v>152</v>
      </c>
      <c r="B30" s="10"/>
      <c r="C30" s="10"/>
      <c r="D30" s="10"/>
      <c r="E30" s="10"/>
      <c r="F30" s="10"/>
      <c r="G30" s="10"/>
      <c r="H30" s="10"/>
      <c r="I30" s="11">
        <f>B30+SUM(D30:H30)</f>
        <v>0</v>
      </c>
    </row>
    <row r="31" spans="1:9" x14ac:dyDescent="0.2">
      <c r="A31" s="337" t="s">
        <v>52</v>
      </c>
      <c r="B31" s="90"/>
      <c r="C31" s="90"/>
      <c r="D31" s="90"/>
      <c r="E31" s="90"/>
      <c r="F31" s="90"/>
      <c r="G31" s="90"/>
      <c r="H31" s="338"/>
      <c r="I31" s="52">
        <f>B31+SUM(D31:H31)</f>
        <v>0</v>
      </c>
    </row>
    <row r="32" spans="1:9" x14ac:dyDescent="0.2">
      <c r="A32" s="337" t="s">
        <v>56</v>
      </c>
      <c r="B32" s="339"/>
      <c r="C32" s="339"/>
      <c r="D32" s="339"/>
      <c r="E32" s="339"/>
      <c r="F32" s="339"/>
      <c r="G32" s="339"/>
      <c r="H32" s="340"/>
      <c r="I32" s="52">
        <f>B32+SUM(D32:H32)</f>
        <v>0</v>
      </c>
    </row>
    <row r="33" spans="1:9" x14ac:dyDescent="0.2">
      <c r="A33" s="319" t="s">
        <v>153</v>
      </c>
      <c r="B33" s="13">
        <f>B30+B31-B32</f>
        <v>0</v>
      </c>
      <c r="C33" s="13">
        <f t="shared" ref="C33:I33" si="6">C30+C31-C32</f>
        <v>0</v>
      </c>
      <c r="D33" s="13">
        <f t="shared" si="6"/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  <c r="H33" s="13">
        <f t="shared" si="6"/>
        <v>0</v>
      </c>
      <c r="I33" s="14">
        <f t="shared" si="6"/>
        <v>0</v>
      </c>
    </row>
    <row r="34" spans="1:9" x14ac:dyDescent="0.2">
      <c r="A34" s="832" t="s">
        <v>46</v>
      </c>
      <c r="B34" s="842"/>
      <c r="C34" s="842"/>
      <c r="D34" s="842"/>
      <c r="E34" s="842"/>
      <c r="F34" s="842"/>
      <c r="G34" s="842"/>
      <c r="H34" s="842"/>
      <c r="I34" s="554"/>
    </row>
    <row r="35" spans="1:9" x14ac:dyDescent="0.2">
      <c r="A35" s="15" t="s">
        <v>152</v>
      </c>
      <c r="B35" s="16">
        <f t="shared" ref="B35:I35" si="7">B10-B20-B30</f>
        <v>30657577.349999998</v>
      </c>
      <c r="C35" s="16">
        <f t="shared" si="7"/>
        <v>6569605.4900000002</v>
      </c>
      <c r="D35" s="16">
        <f t="shared" si="7"/>
        <v>133479328.56</v>
      </c>
      <c r="E35" s="16">
        <f t="shared" si="7"/>
        <v>25391622.210000008</v>
      </c>
      <c r="F35" s="16">
        <f t="shared" si="7"/>
        <v>386702.90999999968</v>
      </c>
      <c r="G35" s="16">
        <f t="shared" si="7"/>
        <v>4281540.18</v>
      </c>
      <c r="H35" s="16">
        <f t="shared" si="7"/>
        <v>33288899.91</v>
      </c>
      <c r="I35" s="17">
        <f t="shared" si="7"/>
        <v>227485671.12000006</v>
      </c>
    </row>
    <row r="36" spans="1:9" ht="13.5" thickBot="1" x14ac:dyDescent="0.25">
      <c r="A36" s="18" t="s">
        <v>153</v>
      </c>
      <c r="B36" s="19">
        <f>B18-B28-B33</f>
        <v>29899761.829999998</v>
      </c>
      <c r="C36" s="19">
        <f t="shared" ref="C36:I36" si="8">C18-C28-C33</f>
        <v>6569605.4900000002</v>
      </c>
      <c r="D36" s="19">
        <f t="shared" si="8"/>
        <v>132544367.49000001</v>
      </c>
      <c r="E36" s="19">
        <f t="shared" si="8"/>
        <v>33325863.620000005</v>
      </c>
      <c r="F36" s="19">
        <f t="shared" si="8"/>
        <v>376811.37999999989</v>
      </c>
      <c r="G36" s="19">
        <f t="shared" si="8"/>
        <v>2905507.0799999982</v>
      </c>
      <c r="H36" s="19">
        <f t="shared" si="8"/>
        <v>44400401.50000003</v>
      </c>
      <c r="I36" s="20">
        <f t="shared" si="8"/>
        <v>243452712.90000004</v>
      </c>
    </row>
    <row r="37" spans="1:9" x14ac:dyDescent="0.2">
      <c r="A37" s="21"/>
      <c r="B37" s="22"/>
      <c r="C37" s="22"/>
      <c r="D37" s="22"/>
      <c r="E37" s="22"/>
      <c r="F37" s="22"/>
      <c r="G37" s="22"/>
      <c r="H37" s="22"/>
      <c r="I37" s="22"/>
    </row>
    <row r="38" spans="1:9" ht="15" x14ac:dyDescent="0.25">
      <c r="A38" s="23" t="s">
        <v>324</v>
      </c>
      <c r="B38" s="281"/>
    </row>
    <row r="39" spans="1:9" ht="13.5" thickBot="1" x14ac:dyDescent="0.25">
      <c r="A39" s="24"/>
      <c r="B39" s="24"/>
    </row>
    <row r="40" spans="1:9" ht="21.75" customHeight="1" x14ac:dyDescent="0.2">
      <c r="A40" s="822" t="s">
        <v>235</v>
      </c>
      <c r="B40" s="823"/>
      <c r="C40" s="814" t="s">
        <v>238</v>
      </c>
    </row>
    <row r="41" spans="1:9" ht="13.5" customHeight="1" x14ac:dyDescent="0.2">
      <c r="A41" s="824"/>
      <c r="B41" s="825"/>
      <c r="C41" s="815"/>
    </row>
    <row r="42" spans="1:9" ht="29.25" customHeight="1" x14ac:dyDescent="0.2">
      <c r="A42" s="826"/>
      <c r="B42" s="827"/>
      <c r="C42" s="816"/>
    </row>
    <row r="43" spans="1:9" x14ac:dyDescent="0.2">
      <c r="A43" s="819" t="s">
        <v>34</v>
      </c>
      <c r="B43" s="820"/>
      <c r="C43" s="821"/>
    </row>
    <row r="44" spans="1:9" x14ac:dyDescent="0.2">
      <c r="A44" s="731" t="s">
        <v>152</v>
      </c>
      <c r="B44" s="732"/>
      <c r="C44" s="399">
        <v>176437148</v>
      </c>
    </row>
    <row r="45" spans="1:9" x14ac:dyDescent="0.2">
      <c r="A45" s="817" t="s">
        <v>35</v>
      </c>
      <c r="B45" s="818"/>
      <c r="C45" s="26">
        <v>16555542.640000001</v>
      </c>
    </row>
    <row r="46" spans="1:9" x14ac:dyDescent="0.2">
      <c r="A46" s="812" t="s">
        <v>36</v>
      </c>
      <c r="B46" s="813"/>
      <c r="C46" s="413">
        <v>15614138.33</v>
      </c>
    </row>
    <row r="47" spans="1:9" x14ac:dyDescent="0.2">
      <c r="A47" s="812" t="s">
        <v>37</v>
      </c>
      <c r="B47" s="813"/>
      <c r="C47" s="413">
        <v>941404.31</v>
      </c>
    </row>
    <row r="48" spans="1:9" x14ac:dyDescent="0.2">
      <c r="A48" s="817" t="s">
        <v>38</v>
      </c>
      <c r="B48" s="818"/>
      <c r="C48" s="26">
        <f>SUM(C49:C50)</f>
        <v>6285613.0500000007</v>
      </c>
    </row>
    <row r="49" spans="1:3" x14ac:dyDescent="0.2">
      <c r="A49" s="812" t="s">
        <v>39</v>
      </c>
      <c r="B49" s="813"/>
      <c r="C49" s="413">
        <v>5545338.9400000004</v>
      </c>
    </row>
    <row r="50" spans="1:3" x14ac:dyDescent="0.2">
      <c r="A50" s="812" t="s">
        <v>37</v>
      </c>
      <c r="B50" s="813"/>
      <c r="C50" s="413">
        <v>740274.11</v>
      </c>
    </row>
    <row r="51" spans="1:3" x14ac:dyDescent="0.2">
      <c r="A51" s="828" t="s">
        <v>153</v>
      </c>
      <c r="B51" s="829"/>
      <c r="C51" s="26">
        <f>C44+C45-C48</f>
        <v>186707077.58999997</v>
      </c>
    </row>
    <row r="52" spans="1:3" x14ac:dyDescent="0.2">
      <c r="A52" s="819" t="s">
        <v>236</v>
      </c>
      <c r="B52" s="820"/>
      <c r="C52" s="821"/>
    </row>
    <row r="53" spans="1:3" x14ac:dyDescent="0.2">
      <c r="A53" s="731" t="s">
        <v>152</v>
      </c>
      <c r="B53" s="732"/>
      <c r="C53" s="399">
        <v>142398228.34</v>
      </c>
    </row>
    <row r="54" spans="1:3" x14ac:dyDescent="0.2">
      <c r="A54" s="817" t="s">
        <v>35</v>
      </c>
      <c r="B54" s="818"/>
      <c r="C54" s="26">
        <f>SUM(C55:C56)</f>
        <v>12622263.93</v>
      </c>
    </row>
    <row r="55" spans="1:3" x14ac:dyDescent="0.2">
      <c r="A55" s="812" t="s">
        <v>44</v>
      </c>
      <c r="B55" s="813"/>
      <c r="C55" s="413">
        <v>10703506.949999999</v>
      </c>
    </row>
    <row r="56" spans="1:3" x14ac:dyDescent="0.2">
      <c r="A56" s="812" t="s">
        <v>37</v>
      </c>
      <c r="B56" s="813"/>
      <c r="C56" s="413">
        <v>1918756.98</v>
      </c>
    </row>
    <row r="57" spans="1:3" x14ac:dyDescent="0.2">
      <c r="A57" s="817" t="s">
        <v>38</v>
      </c>
      <c r="B57" s="818"/>
      <c r="C57" s="26">
        <f>SUM(C58:C59)</f>
        <v>0</v>
      </c>
    </row>
    <row r="58" spans="1:3" x14ac:dyDescent="0.2">
      <c r="A58" s="812" t="s">
        <v>39</v>
      </c>
      <c r="B58" s="813"/>
      <c r="C58" s="341"/>
    </row>
    <row r="59" spans="1:3" x14ac:dyDescent="0.2">
      <c r="A59" s="830" t="s">
        <v>37</v>
      </c>
      <c r="B59" s="831"/>
      <c r="C59" s="342"/>
    </row>
    <row r="60" spans="1:3" x14ac:dyDescent="0.2">
      <c r="A60" s="553" t="s">
        <v>153</v>
      </c>
      <c r="B60" s="554"/>
      <c r="C60" s="27">
        <f>C53+C54-C57</f>
        <v>155020492.27000001</v>
      </c>
    </row>
    <row r="61" spans="1:3" x14ac:dyDescent="0.2">
      <c r="A61" s="935" t="s">
        <v>241</v>
      </c>
      <c r="B61" s="936"/>
      <c r="C61" s="937"/>
    </row>
    <row r="62" spans="1:3" x14ac:dyDescent="0.2">
      <c r="A62" s="731" t="s">
        <v>152</v>
      </c>
      <c r="B62" s="732"/>
      <c r="C62" s="25"/>
    </row>
    <row r="63" spans="1:3" x14ac:dyDescent="0.2">
      <c r="A63" s="789" t="s">
        <v>52</v>
      </c>
      <c r="B63" s="790"/>
      <c r="C63" s="343"/>
    </row>
    <row r="64" spans="1:3" x14ac:dyDescent="0.2">
      <c r="A64" s="789" t="s">
        <v>56</v>
      </c>
      <c r="B64" s="790"/>
      <c r="C64" s="343"/>
    </row>
    <row r="65" spans="1:5" x14ac:dyDescent="0.2">
      <c r="A65" s="553" t="s">
        <v>153</v>
      </c>
      <c r="B65" s="554"/>
      <c r="C65" s="28">
        <f>C62+C63-C64</f>
        <v>0</v>
      </c>
    </row>
    <row r="66" spans="1:5" x14ac:dyDescent="0.2">
      <c r="A66" s="819" t="s">
        <v>46</v>
      </c>
      <c r="B66" s="820"/>
      <c r="C66" s="821"/>
    </row>
    <row r="67" spans="1:5" x14ac:dyDescent="0.2">
      <c r="A67" s="791" t="s">
        <v>152</v>
      </c>
      <c r="B67" s="732"/>
      <c r="C67" s="25">
        <f>C44-C53-C62</f>
        <v>34038919.659999996</v>
      </c>
    </row>
    <row r="68" spans="1:5" ht="13.5" thickBot="1" x14ac:dyDescent="0.25">
      <c r="A68" s="779" t="s">
        <v>153</v>
      </c>
      <c r="B68" s="780"/>
      <c r="C68" s="29">
        <f>C51-C60-C65</f>
        <v>31686585.319999963</v>
      </c>
    </row>
    <row r="76" spans="1:5" ht="15" x14ac:dyDescent="0.25">
      <c r="A76" s="794" t="s">
        <v>323</v>
      </c>
      <c r="B76" s="795"/>
      <c r="C76" s="795"/>
      <c r="D76" s="795"/>
      <c r="E76" s="795"/>
    </row>
    <row r="77" spans="1:5" ht="13.5" thickBot="1" x14ac:dyDescent="0.25">
      <c r="A77" s="30"/>
      <c r="B77" s="31"/>
      <c r="C77" s="31"/>
      <c r="D77" s="31"/>
      <c r="E77" s="31"/>
    </row>
    <row r="78" spans="1:5" ht="153.75" thickBot="1" x14ac:dyDescent="0.25">
      <c r="A78" s="32" t="s">
        <v>110</v>
      </c>
      <c r="B78" s="33" t="s">
        <v>243</v>
      </c>
      <c r="C78" s="33" t="s">
        <v>244</v>
      </c>
      <c r="D78" s="33" t="s">
        <v>245</v>
      </c>
      <c r="E78" s="34" t="s">
        <v>223</v>
      </c>
    </row>
    <row r="79" spans="1:5" ht="13.5" thickBot="1" x14ac:dyDescent="0.25">
      <c r="A79" s="298" t="s">
        <v>34</v>
      </c>
      <c r="B79" s="35"/>
      <c r="C79" s="35"/>
      <c r="D79" s="35"/>
      <c r="E79" s="36"/>
    </row>
    <row r="80" spans="1:5" ht="25.5" x14ac:dyDescent="0.2">
      <c r="A80" s="320" t="s">
        <v>399</v>
      </c>
      <c r="B80" s="542">
        <v>416805.68</v>
      </c>
      <c r="C80" s="37"/>
      <c r="D80" s="37"/>
      <c r="E80" s="38">
        <f>B80+C80+D80</f>
        <v>416805.68</v>
      </c>
    </row>
    <row r="81" spans="1:5" x14ac:dyDescent="0.2">
      <c r="A81" s="39" t="s">
        <v>52</v>
      </c>
      <c r="B81" s="40">
        <f>SUM(B82:B83)</f>
        <v>0</v>
      </c>
      <c r="C81" s="40">
        <f>SUM(C82:C83)</f>
        <v>0</v>
      </c>
      <c r="D81" s="40">
        <f>SUM(D82:D83)</f>
        <v>0</v>
      </c>
      <c r="E81" s="41">
        <f>SUM(E82:E83)</f>
        <v>0</v>
      </c>
    </row>
    <row r="82" spans="1:5" x14ac:dyDescent="0.2">
      <c r="A82" s="300" t="s">
        <v>229</v>
      </c>
      <c r="B82" s="302"/>
      <c r="C82" s="302"/>
      <c r="D82" s="302"/>
      <c r="E82" s="303">
        <f>B82+C82+D82</f>
        <v>0</v>
      </c>
    </row>
    <row r="83" spans="1:5" x14ac:dyDescent="0.2">
      <c r="A83" s="300" t="s">
        <v>246</v>
      </c>
      <c r="B83" s="302"/>
      <c r="C83" s="302"/>
      <c r="D83" s="302"/>
      <c r="E83" s="303">
        <f>B83+C83+D83</f>
        <v>0</v>
      </c>
    </row>
    <row r="84" spans="1:5" x14ac:dyDescent="0.2">
      <c r="A84" s="39" t="s">
        <v>56</v>
      </c>
      <c r="B84" s="40">
        <f>SUM(B85:B87)</f>
        <v>0</v>
      </c>
      <c r="C84" s="40">
        <f>SUM(C85:C87)</f>
        <v>0</v>
      </c>
      <c r="D84" s="40">
        <f>SUM(D85:D87)</f>
        <v>0</v>
      </c>
      <c r="E84" s="41">
        <f>SUM(E85:E87)</f>
        <v>0</v>
      </c>
    </row>
    <row r="85" spans="1:5" x14ac:dyDescent="0.2">
      <c r="A85" s="300" t="s">
        <v>230</v>
      </c>
      <c r="B85" s="302"/>
      <c r="C85" s="302"/>
      <c r="D85" s="302"/>
      <c r="E85" s="303">
        <f>B85+C85+D85</f>
        <v>0</v>
      </c>
    </row>
    <row r="86" spans="1:5" x14ac:dyDescent="0.2">
      <c r="A86" s="300" t="s">
        <v>231</v>
      </c>
      <c r="B86" s="302"/>
      <c r="C86" s="302"/>
      <c r="D86" s="302"/>
      <c r="E86" s="303">
        <f>B86+C86+D86</f>
        <v>0</v>
      </c>
    </row>
    <row r="87" spans="1:5" x14ac:dyDescent="0.2">
      <c r="A87" s="301" t="s">
        <v>247</v>
      </c>
      <c r="B87" s="302"/>
      <c r="C87" s="302"/>
      <c r="D87" s="302"/>
      <c r="E87" s="303">
        <f>B87+C87+D87</f>
        <v>0</v>
      </c>
    </row>
    <row r="88" spans="1:5" ht="26.25" thickBot="1" x14ac:dyDescent="0.25">
      <c r="A88" s="321" t="s">
        <v>387</v>
      </c>
      <c r="B88" s="42">
        <f>B80+B81-B84</f>
        <v>416805.68</v>
      </c>
      <c r="C88" s="42">
        <f>C80+C81-C84</f>
        <v>0</v>
      </c>
      <c r="D88" s="42">
        <f>D80+D81-D84</f>
        <v>0</v>
      </c>
      <c r="E88" s="43">
        <f>E80+E81-E84</f>
        <v>416805.68</v>
      </c>
    </row>
    <row r="89" spans="1:5" ht="13.5" thickBot="1" x14ac:dyDescent="0.25">
      <c r="A89" s="299" t="s">
        <v>232</v>
      </c>
      <c r="B89" s="44"/>
      <c r="C89" s="44"/>
      <c r="D89" s="44"/>
      <c r="E89" s="45"/>
    </row>
    <row r="90" spans="1:5" x14ac:dyDescent="0.2">
      <c r="A90" s="320" t="s">
        <v>388</v>
      </c>
      <c r="B90" s="37"/>
      <c r="C90" s="37"/>
      <c r="D90" s="37"/>
      <c r="E90" s="38">
        <f>B90+C90+D90</f>
        <v>0</v>
      </c>
    </row>
    <row r="91" spans="1:5" x14ac:dyDescent="0.2">
      <c r="A91" s="39" t="s">
        <v>52</v>
      </c>
      <c r="B91" s="46"/>
      <c r="C91" s="46"/>
      <c r="D91" s="46"/>
      <c r="E91" s="41">
        <f>SUM(B91:D91)</f>
        <v>0</v>
      </c>
    </row>
    <row r="92" spans="1:5" x14ac:dyDescent="0.2">
      <c r="A92" s="39" t="s">
        <v>56</v>
      </c>
      <c r="B92" s="46"/>
      <c r="C92" s="46"/>
      <c r="D92" s="46"/>
      <c r="E92" s="41">
        <f>SUM(B92:D92)</f>
        <v>0</v>
      </c>
    </row>
    <row r="93" spans="1:5" ht="13.5" thickBot="1" x14ac:dyDescent="0.25">
      <c r="A93" s="321" t="s">
        <v>389</v>
      </c>
      <c r="B93" s="42">
        <f>B90+B91-B92</f>
        <v>0</v>
      </c>
      <c r="C93" s="42">
        <f>C90+C91-C92</f>
        <v>0</v>
      </c>
      <c r="D93" s="42">
        <f>D90+D91-D92</f>
        <v>0</v>
      </c>
      <c r="E93" s="43">
        <f>E90+E91-E92</f>
        <v>0</v>
      </c>
    </row>
    <row r="94" spans="1:5" ht="13.5" thickBot="1" x14ac:dyDescent="0.25">
      <c r="A94" s="910" t="s">
        <v>46</v>
      </c>
      <c r="B94" s="911"/>
      <c r="C94" s="911"/>
      <c r="D94" s="911"/>
      <c r="E94" s="912"/>
    </row>
    <row r="95" spans="1:5" x14ac:dyDescent="0.2">
      <c r="A95" s="322" t="s">
        <v>152</v>
      </c>
      <c r="B95" s="323">
        <f>B80-B90</f>
        <v>416805.68</v>
      </c>
      <c r="C95" s="323">
        <f>C80-C90</f>
        <v>0</v>
      </c>
      <c r="D95" s="323">
        <f>D80-D90</f>
        <v>0</v>
      </c>
      <c r="E95" s="323">
        <f>E80-E90</f>
        <v>416805.68</v>
      </c>
    </row>
    <row r="96" spans="1:5" ht="13.5" thickBot="1" x14ac:dyDescent="0.25">
      <c r="A96" s="324" t="s">
        <v>153</v>
      </c>
      <c r="B96" s="325">
        <f>B88-B93</f>
        <v>416805.68</v>
      </c>
      <c r="C96" s="325">
        <f>C88-C93</f>
        <v>0</v>
      </c>
      <c r="D96" s="325">
        <f>D88-D93</f>
        <v>0</v>
      </c>
      <c r="E96" s="325">
        <f>E88-E93</f>
        <v>416805.68</v>
      </c>
    </row>
    <row r="101" spans="1:9" ht="48" customHeight="1" x14ac:dyDescent="0.25">
      <c r="A101" s="792" t="s">
        <v>322</v>
      </c>
      <c r="B101" s="792"/>
      <c r="C101" s="792"/>
      <c r="D101" s="792"/>
    </row>
    <row r="102" spans="1:9" ht="10.5" customHeight="1" thickBot="1" x14ac:dyDescent="0.25">
      <c r="A102" s="586"/>
      <c r="B102" s="587"/>
      <c r="C102" s="587"/>
    </row>
    <row r="103" spans="1:9" x14ac:dyDescent="0.2">
      <c r="A103" s="47" t="s">
        <v>26</v>
      </c>
      <c r="B103" s="48" t="s">
        <v>152</v>
      </c>
      <c r="C103" s="48" t="s">
        <v>153</v>
      </c>
      <c r="D103" s="49" t="s">
        <v>146</v>
      </c>
    </row>
    <row r="104" spans="1:9" ht="42.75" customHeight="1" x14ac:dyDescent="0.2">
      <c r="A104" s="50" t="s">
        <v>248</v>
      </c>
      <c r="B104" s="397">
        <v>0</v>
      </c>
      <c r="C104" s="397">
        <v>0</v>
      </c>
      <c r="D104" s="529" t="s">
        <v>474</v>
      </c>
    </row>
    <row r="105" spans="1:9" x14ac:dyDescent="0.2">
      <c r="A105" s="53" t="s">
        <v>135</v>
      </c>
      <c r="B105" s="54"/>
      <c r="C105" s="54"/>
      <c r="D105" s="55"/>
    </row>
    <row r="106" spans="1:9" ht="13.5" thickBot="1" x14ac:dyDescent="0.25">
      <c r="A106" s="56" t="s">
        <v>109</v>
      </c>
      <c r="B106" s="414">
        <v>0</v>
      </c>
      <c r="C106" s="414">
        <v>0</v>
      </c>
      <c r="D106" s="57"/>
    </row>
    <row r="107" spans="1:9" ht="5.25" customHeight="1" x14ac:dyDescent="0.2"/>
    <row r="109" spans="1:9" ht="15" x14ac:dyDescent="0.25">
      <c r="A109" s="792" t="s">
        <v>321</v>
      </c>
      <c r="B109" s="793"/>
      <c r="C109" s="793"/>
      <c r="D109" s="722"/>
      <c r="E109" s="722"/>
      <c r="F109" s="722"/>
      <c r="G109" s="722"/>
    </row>
    <row r="110" spans="1:9" ht="13.5" thickBot="1" x14ac:dyDescent="0.25">
      <c r="A110" s="586"/>
      <c r="B110" s="587"/>
      <c r="C110" s="587"/>
    </row>
    <row r="111" spans="1:9" ht="13.5" customHeight="1" x14ac:dyDescent="0.2">
      <c r="A111" s="557"/>
      <c r="B111" s="805" t="s">
        <v>249</v>
      </c>
      <c r="C111" s="806"/>
      <c r="D111" s="806"/>
      <c r="E111" s="806"/>
      <c r="F111" s="807"/>
      <c r="G111" s="805" t="s">
        <v>250</v>
      </c>
      <c r="H111" s="806"/>
      <c r="I111" s="807"/>
    </row>
    <row r="112" spans="1:9" ht="38.25" x14ac:dyDescent="0.2">
      <c r="A112" s="558"/>
      <c r="B112" s="58" t="s">
        <v>142</v>
      </c>
      <c r="C112" s="59" t="s">
        <v>304</v>
      </c>
      <c r="D112" s="59" t="s">
        <v>149</v>
      </c>
      <c r="E112" s="59" t="s">
        <v>131</v>
      </c>
      <c r="F112" s="60" t="s">
        <v>354</v>
      </c>
      <c r="G112" s="61" t="s">
        <v>65</v>
      </c>
      <c r="H112" s="62" t="s">
        <v>344</v>
      </c>
      <c r="I112" s="63" t="s">
        <v>40</v>
      </c>
    </row>
    <row r="113" spans="1:9" x14ac:dyDescent="0.2">
      <c r="A113" s="64" t="s">
        <v>152</v>
      </c>
      <c r="B113" s="65"/>
      <c r="C113" s="66"/>
      <c r="D113" s="66"/>
      <c r="E113" s="415">
        <v>16258861.5</v>
      </c>
      <c r="F113" s="67"/>
      <c r="G113" s="415">
        <v>46003178.729999997</v>
      </c>
      <c r="H113" s="66"/>
      <c r="I113" s="69"/>
    </row>
    <row r="114" spans="1:9" ht="38.25" x14ac:dyDescent="0.2">
      <c r="A114" s="344" t="s">
        <v>358</v>
      </c>
      <c r="B114" s="70"/>
      <c r="C114" s="71"/>
      <c r="D114" s="71"/>
      <c r="E114" s="407">
        <v>1269239.3899999999</v>
      </c>
      <c r="F114" s="67"/>
      <c r="G114" s="407">
        <v>21511202.91</v>
      </c>
      <c r="H114" s="71"/>
      <c r="I114" s="72"/>
    </row>
    <row r="115" spans="1:9" ht="39" thickBot="1" x14ac:dyDescent="0.25">
      <c r="A115" s="345" t="s">
        <v>359</v>
      </c>
      <c r="B115" s="73"/>
      <c r="C115" s="74"/>
      <c r="D115" s="74"/>
      <c r="E115" s="408">
        <v>0</v>
      </c>
      <c r="F115" s="75"/>
      <c r="G115" s="407">
        <v>12280719.560000001</v>
      </c>
      <c r="H115" s="74"/>
      <c r="I115" s="76"/>
    </row>
    <row r="116" spans="1:9" ht="13.5" thickBot="1" x14ac:dyDescent="0.25">
      <c r="A116" s="77" t="s">
        <v>153</v>
      </c>
      <c r="B116" s="78">
        <f t="shared" ref="B116:I116" si="9">B113+B114-B115</f>
        <v>0</v>
      </c>
      <c r="C116" s="79">
        <f t="shared" si="9"/>
        <v>0</v>
      </c>
      <c r="D116" s="79">
        <f t="shared" si="9"/>
        <v>0</v>
      </c>
      <c r="E116" s="80">
        <f t="shared" si="9"/>
        <v>17528100.890000001</v>
      </c>
      <c r="F116" s="81">
        <f t="shared" si="9"/>
        <v>0</v>
      </c>
      <c r="G116" s="82">
        <f t="shared" si="9"/>
        <v>55233662.079999998</v>
      </c>
      <c r="H116" s="80">
        <f t="shared" si="9"/>
        <v>0</v>
      </c>
      <c r="I116" s="81">
        <f t="shared" si="9"/>
        <v>0</v>
      </c>
    </row>
    <row r="118" spans="1:9" ht="6" customHeight="1" x14ac:dyDescent="0.2"/>
    <row r="119" spans="1:9" ht="15" x14ac:dyDescent="0.25">
      <c r="A119" s="792" t="s">
        <v>320</v>
      </c>
      <c r="B119" s="793"/>
      <c r="C119" s="793"/>
    </row>
    <row r="120" spans="1:9" ht="13.5" thickBot="1" x14ac:dyDescent="0.25">
      <c r="A120" s="586"/>
      <c r="B120" s="587"/>
      <c r="C120" s="587"/>
    </row>
    <row r="121" spans="1:9" x14ac:dyDescent="0.2">
      <c r="A121" s="83" t="s">
        <v>26</v>
      </c>
      <c r="B121" s="416" t="s">
        <v>152</v>
      </c>
      <c r="C121" s="417" t="s">
        <v>153</v>
      </c>
    </row>
    <row r="122" spans="1:9" ht="26.25" thickBot="1" x14ac:dyDescent="0.25">
      <c r="A122" s="84" t="s">
        <v>251</v>
      </c>
      <c r="B122" s="418">
        <v>1911119.86</v>
      </c>
      <c r="C122" s="419">
        <v>1847415.86</v>
      </c>
    </row>
    <row r="126" spans="1:9" ht="50.25" customHeight="1" x14ac:dyDescent="0.25">
      <c r="A126" s="792" t="s">
        <v>334</v>
      </c>
      <c r="B126" s="793"/>
      <c r="C126" s="793"/>
      <c r="D126" s="722"/>
    </row>
    <row r="127" spans="1:9" ht="13.5" thickBot="1" x14ac:dyDescent="0.25">
      <c r="A127" s="586"/>
      <c r="B127" s="587"/>
      <c r="C127" s="587"/>
    </row>
    <row r="128" spans="1:9" x14ac:dyDescent="0.2">
      <c r="A128" s="803" t="s">
        <v>110</v>
      </c>
      <c r="B128" s="804"/>
      <c r="C128" s="48" t="s">
        <v>152</v>
      </c>
      <c r="D128" s="49" t="s">
        <v>153</v>
      </c>
    </row>
    <row r="129" spans="1:4" ht="66" customHeight="1" x14ac:dyDescent="0.2">
      <c r="A129" s="810" t="s">
        <v>252</v>
      </c>
      <c r="B129" s="811"/>
      <c r="C129" s="51">
        <f>SUM(C131:C135)</f>
        <v>0</v>
      </c>
      <c r="D129" s="85">
        <f>SUM(D131:D135)</f>
        <v>0</v>
      </c>
    </row>
    <row r="130" spans="1:4" x14ac:dyDescent="0.2">
      <c r="A130" s="576" t="s">
        <v>135</v>
      </c>
      <c r="B130" s="577"/>
      <c r="C130" s="86"/>
      <c r="D130" s="87"/>
    </row>
    <row r="131" spans="1:4" x14ac:dyDescent="0.2">
      <c r="A131" s="808" t="s">
        <v>24</v>
      </c>
      <c r="B131" s="809"/>
      <c r="C131" s="88"/>
      <c r="D131" s="89"/>
    </row>
    <row r="132" spans="1:4" x14ac:dyDescent="0.2">
      <c r="A132" s="555" t="s">
        <v>239</v>
      </c>
      <c r="B132" s="556"/>
      <c r="C132" s="90"/>
      <c r="D132" s="52"/>
    </row>
    <row r="133" spans="1:4" x14ac:dyDescent="0.2">
      <c r="A133" s="555" t="s">
        <v>143</v>
      </c>
      <c r="B133" s="556"/>
      <c r="C133" s="90"/>
      <c r="D133" s="52"/>
    </row>
    <row r="134" spans="1:4" x14ac:dyDescent="0.2">
      <c r="A134" s="555" t="s">
        <v>144</v>
      </c>
      <c r="B134" s="556"/>
      <c r="C134" s="90"/>
      <c r="D134" s="52"/>
    </row>
    <row r="135" spans="1:4" ht="13.5" thickBot="1" x14ac:dyDescent="0.25">
      <c r="A135" s="565" t="s">
        <v>145</v>
      </c>
      <c r="B135" s="566"/>
      <c r="C135" s="305"/>
      <c r="D135" s="306"/>
    </row>
    <row r="153" spans="1:9" ht="15" x14ac:dyDescent="0.2">
      <c r="A153" s="700" t="s">
        <v>305</v>
      </c>
      <c r="B153" s="787"/>
      <c r="C153" s="787"/>
      <c r="D153" s="787"/>
      <c r="E153" s="787"/>
      <c r="F153" s="787"/>
      <c r="G153" s="787"/>
      <c r="H153" s="787"/>
      <c r="I153" s="787"/>
    </row>
    <row r="154" spans="1:9" ht="13.5" thickBot="1" x14ac:dyDescent="0.25">
      <c r="B154" s="283"/>
      <c r="C154" s="283"/>
      <c r="D154" s="283"/>
      <c r="E154" s="283" t="s">
        <v>45</v>
      </c>
      <c r="F154" s="172"/>
      <c r="G154" s="172"/>
      <c r="H154" s="172"/>
      <c r="I154" s="172"/>
    </row>
    <row r="155" spans="1:9" ht="109.15" customHeight="1" thickBot="1" x14ac:dyDescent="0.25">
      <c r="A155" s="774"/>
      <c r="B155" s="836"/>
      <c r="C155" s="91" t="s">
        <v>253</v>
      </c>
      <c r="D155" s="92" t="s">
        <v>62</v>
      </c>
      <c r="E155" s="91" t="s">
        <v>318</v>
      </c>
      <c r="F155" s="93" t="s">
        <v>319</v>
      </c>
      <c r="G155" s="91" t="s">
        <v>345</v>
      </c>
      <c r="H155" s="176" t="s">
        <v>400</v>
      </c>
      <c r="I155" s="326" t="s">
        <v>401</v>
      </c>
    </row>
    <row r="156" spans="1:9" x14ac:dyDescent="0.2">
      <c r="A156" s="563" t="s">
        <v>402</v>
      </c>
      <c r="B156" s="837"/>
      <c r="C156" s="94"/>
      <c r="D156" s="95"/>
      <c r="E156" s="96"/>
      <c r="F156" s="95"/>
      <c r="G156" s="96"/>
      <c r="H156" s="96"/>
      <c r="I156" s="97"/>
    </row>
    <row r="157" spans="1:9" x14ac:dyDescent="0.2">
      <c r="A157" s="98"/>
      <c r="B157" s="99" t="s">
        <v>63</v>
      </c>
      <c r="C157" s="100"/>
      <c r="D157" s="101"/>
      <c r="E157" s="102"/>
      <c r="F157" s="101"/>
      <c r="G157" s="102"/>
      <c r="H157" s="102"/>
      <c r="I157" s="103"/>
    </row>
    <row r="158" spans="1:9" x14ac:dyDescent="0.2">
      <c r="A158" s="68" t="s">
        <v>123</v>
      </c>
      <c r="B158" s="104"/>
      <c r="C158" s="105"/>
      <c r="D158" s="106"/>
      <c r="E158" s="107"/>
      <c r="F158" s="106"/>
      <c r="G158" s="107"/>
      <c r="H158" s="107"/>
      <c r="I158" s="67"/>
    </row>
    <row r="159" spans="1:9" x14ac:dyDescent="0.2">
      <c r="A159" s="68" t="s">
        <v>124</v>
      </c>
      <c r="B159" s="104"/>
      <c r="C159" s="105"/>
      <c r="D159" s="106"/>
      <c r="E159" s="107"/>
      <c r="F159" s="106"/>
      <c r="G159" s="107"/>
      <c r="H159" s="107"/>
      <c r="I159" s="67"/>
    </row>
    <row r="160" spans="1:9" s="387" customFormat="1" x14ac:dyDescent="0.2">
      <c r="A160" s="108"/>
      <c r="B160" s="109"/>
      <c r="C160" s="110"/>
      <c r="D160" s="111"/>
      <c r="E160" s="112"/>
      <c r="F160" s="111"/>
      <c r="G160" s="112"/>
      <c r="H160" s="112"/>
      <c r="I160" s="113"/>
    </row>
    <row r="161" spans="1:9" s="387" customFormat="1" x14ac:dyDescent="0.2">
      <c r="A161" s="108"/>
      <c r="B161" s="109"/>
      <c r="C161" s="110"/>
      <c r="D161" s="111"/>
      <c r="E161" s="112"/>
      <c r="F161" s="111"/>
      <c r="G161" s="112"/>
      <c r="H161" s="112"/>
      <c r="I161" s="113"/>
    </row>
    <row r="162" spans="1:9" s="387" customFormat="1" x14ac:dyDescent="0.2">
      <c r="A162" s="108"/>
      <c r="B162" s="109"/>
      <c r="C162" s="110"/>
      <c r="D162" s="111"/>
      <c r="E162" s="112"/>
      <c r="F162" s="111"/>
      <c r="G162" s="112"/>
      <c r="H162" s="112"/>
      <c r="I162" s="113"/>
    </row>
    <row r="163" spans="1:9" ht="13.5" thickBot="1" x14ac:dyDescent="0.25">
      <c r="A163" s="108" t="s">
        <v>64</v>
      </c>
      <c r="B163" s="109"/>
      <c r="C163" s="110"/>
      <c r="D163" s="111"/>
      <c r="E163" s="112"/>
      <c r="F163" s="111"/>
      <c r="G163" s="112"/>
      <c r="H163" s="112"/>
      <c r="I163" s="113"/>
    </row>
    <row r="164" spans="1:9" ht="13.5" thickBot="1" x14ac:dyDescent="0.25">
      <c r="A164" s="114"/>
      <c r="B164" s="115" t="s">
        <v>148</v>
      </c>
      <c r="C164" s="116"/>
      <c r="D164" s="116"/>
      <c r="E164" s="116">
        <f>SUM(E158:E163)</f>
        <v>0</v>
      </c>
      <c r="F164" s="116">
        <f>SUM(F158:F163)</f>
        <v>0</v>
      </c>
      <c r="G164" s="116">
        <f>SUM(G158:G163)</f>
        <v>0</v>
      </c>
      <c r="H164" s="116"/>
      <c r="I164" s="116"/>
    </row>
    <row r="165" spans="1:9" ht="105.6" customHeight="1" thickBot="1" x14ac:dyDescent="0.25">
      <c r="A165" s="774"/>
      <c r="B165" s="775"/>
      <c r="C165" s="91" t="s">
        <v>253</v>
      </c>
      <c r="D165" s="92" t="s">
        <v>62</v>
      </c>
      <c r="E165" s="91" t="s">
        <v>318</v>
      </c>
      <c r="F165" s="93" t="s">
        <v>319</v>
      </c>
      <c r="G165" s="91" t="s">
        <v>345</v>
      </c>
      <c r="H165" s="91" t="s">
        <v>365</v>
      </c>
      <c r="I165" s="91" t="s">
        <v>346</v>
      </c>
    </row>
    <row r="166" spans="1:9" x14ac:dyDescent="0.2">
      <c r="A166" s="563" t="s">
        <v>152</v>
      </c>
      <c r="B166" s="564"/>
      <c r="C166" s="117"/>
      <c r="D166" s="118"/>
      <c r="E166" s="119"/>
      <c r="F166" s="118"/>
      <c r="G166" s="119"/>
      <c r="H166" s="119"/>
      <c r="I166" s="120"/>
    </row>
    <row r="167" spans="1:9" x14ac:dyDescent="0.2">
      <c r="A167" s="121"/>
      <c r="B167" s="122" t="s">
        <v>63</v>
      </c>
      <c r="C167" s="100"/>
      <c r="D167" s="101"/>
      <c r="E167" s="102"/>
      <c r="F167" s="101"/>
      <c r="G167" s="102"/>
      <c r="H167" s="102"/>
      <c r="I167" s="103"/>
    </row>
    <row r="168" spans="1:9" x14ac:dyDescent="0.2">
      <c r="A168" s="68" t="s">
        <v>123</v>
      </c>
      <c r="B168" s="104"/>
      <c r="C168" s="105"/>
      <c r="D168" s="106"/>
      <c r="E168" s="107"/>
      <c r="F168" s="106"/>
      <c r="G168" s="107"/>
      <c r="H168" s="107"/>
      <c r="I168" s="67"/>
    </row>
    <row r="169" spans="1:9" x14ac:dyDescent="0.2">
      <c r="A169" s="68" t="s">
        <v>124</v>
      </c>
      <c r="B169" s="104"/>
      <c r="C169" s="105"/>
      <c r="D169" s="106"/>
      <c r="E169" s="107"/>
      <c r="F169" s="106"/>
      <c r="G169" s="107"/>
      <c r="H169" s="107"/>
      <c r="I169" s="67"/>
    </row>
    <row r="170" spans="1:9" ht="13.5" thickBot="1" x14ac:dyDescent="0.25">
      <c r="A170" s="108" t="s">
        <v>64</v>
      </c>
      <c r="B170" s="109"/>
      <c r="C170" s="110"/>
      <c r="D170" s="111"/>
      <c r="E170" s="112"/>
      <c r="F170" s="111"/>
      <c r="G170" s="112"/>
      <c r="H170" s="112"/>
      <c r="I170" s="113"/>
    </row>
    <row r="171" spans="1:9" ht="13.5" thickBot="1" x14ac:dyDescent="0.25">
      <c r="A171" s="114"/>
      <c r="B171" s="115" t="s">
        <v>148</v>
      </c>
      <c r="C171" s="116"/>
      <c r="D171" s="123"/>
      <c r="E171" s="116">
        <f>SUM(E168:E170)</f>
        <v>0</v>
      </c>
      <c r="F171" s="116">
        <f>SUM(F168:F170)</f>
        <v>0</v>
      </c>
      <c r="G171" s="116">
        <f>SUM(G168:G170)</f>
        <v>0</v>
      </c>
      <c r="H171" s="116"/>
      <c r="I171" s="124"/>
    </row>
    <row r="174" spans="1:9" x14ac:dyDescent="0.2">
      <c r="A174" s="796" t="s">
        <v>355</v>
      </c>
      <c r="B174" s="797"/>
      <c r="C174" s="797"/>
      <c r="D174" s="797"/>
      <c r="E174" s="797"/>
      <c r="F174" s="797"/>
      <c r="G174" s="797"/>
      <c r="H174" s="797"/>
      <c r="I174" s="797"/>
    </row>
    <row r="175" spans="1:9" ht="13.5" thickBot="1" x14ac:dyDescent="0.25">
      <c r="A175" s="125"/>
      <c r="B175" s="125"/>
      <c r="C175" s="125"/>
      <c r="D175" s="125"/>
      <c r="E175" s="125"/>
      <c r="F175" s="125"/>
      <c r="G175" s="125"/>
      <c r="H175" s="125"/>
      <c r="I175" s="125"/>
    </row>
    <row r="176" spans="1:9" ht="13.5" thickBot="1" x14ac:dyDescent="0.25">
      <c r="A176" s="781" t="s">
        <v>227</v>
      </c>
      <c r="B176" s="782"/>
      <c r="C176" s="782"/>
      <c r="D176" s="783"/>
      <c r="E176" s="618" t="s">
        <v>152</v>
      </c>
      <c r="F176" s="798" t="s">
        <v>228</v>
      </c>
      <c r="G176" s="799"/>
      <c r="H176" s="800"/>
      <c r="I176" s="801" t="s">
        <v>153</v>
      </c>
    </row>
    <row r="177" spans="1:9" ht="13.5" thickBot="1" x14ac:dyDescent="0.25">
      <c r="A177" s="784"/>
      <c r="B177" s="785"/>
      <c r="C177" s="785"/>
      <c r="D177" s="786"/>
      <c r="E177" s="619"/>
      <c r="F177" s="127" t="s">
        <v>52</v>
      </c>
      <c r="G177" s="128" t="s">
        <v>255</v>
      </c>
      <c r="H177" s="127" t="s">
        <v>256</v>
      </c>
      <c r="I177" s="802"/>
    </row>
    <row r="178" spans="1:9" x14ac:dyDescent="0.2">
      <c r="A178" s="129">
        <v>1</v>
      </c>
      <c r="B178" s="744" t="s">
        <v>390</v>
      </c>
      <c r="C178" s="778"/>
      <c r="D178" s="745"/>
      <c r="E178" s="130"/>
      <c r="F178" s="131"/>
      <c r="G178" s="131"/>
      <c r="H178" s="131"/>
      <c r="I178" s="132">
        <f>E178+F178-G178-H178</f>
        <v>0</v>
      </c>
    </row>
    <row r="179" spans="1:9" x14ac:dyDescent="0.2">
      <c r="A179" s="133"/>
      <c r="B179" s="591" t="s">
        <v>403</v>
      </c>
      <c r="C179" s="592"/>
      <c r="D179" s="593"/>
      <c r="E179" s="134"/>
      <c r="F179" s="421"/>
      <c r="G179" s="421"/>
      <c r="H179" s="421"/>
      <c r="I179" s="136">
        <f>E179+F179-G179-H179</f>
        <v>0</v>
      </c>
    </row>
    <row r="180" spans="1:9" x14ac:dyDescent="0.2">
      <c r="A180" s="137" t="s">
        <v>161</v>
      </c>
      <c r="B180" s="588" t="s">
        <v>391</v>
      </c>
      <c r="C180" s="589"/>
      <c r="D180" s="590"/>
      <c r="E180" s="420">
        <v>533972145.95999998</v>
      </c>
      <c r="F180" s="423">
        <v>559930901.21000004</v>
      </c>
      <c r="G180" s="423">
        <v>10657041.109999999</v>
      </c>
      <c r="H180" s="423">
        <v>339376764.44</v>
      </c>
      <c r="I180" s="140">
        <f>E180+F180-G180-H180</f>
        <v>743869241.62000012</v>
      </c>
    </row>
    <row r="181" spans="1:9" x14ac:dyDescent="0.2">
      <c r="A181" s="137"/>
      <c r="B181" s="591" t="s">
        <v>404</v>
      </c>
      <c r="C181" s="592"/>
      <c r="D181" s="593"/>
      <c r="E181" s="141"/>
      <c r="F181" s="422"/>
      <c r="G181" s="422"/>
      <c r="H181" s="422"/>
      <c r="I181" s="139">
        <f>E181+F181-G181-H181</f>
        <v>0</v>
      </c>
    </row>
    <row r="182" spans="1:9" ht="13.5" thickBot="1" x14ac:dyDescent="0.25">
      <c r="A182" s="142" t="s">
        <v>163</v>
      </c>
      <c r="B182" s="588" t="s">
        <v>233</v>
      </c>
      <c r="C182" s="589"/>
      <c r="D182" s="590"/>
      <c r="E182" s="138"/>
      <c r="F182" s="139"/>
      <c r="G182" s="139"/>
      <c r="H182" s="139"/>
      <c r="I182" s="135">
        <f>E182+F182-G182-H182</f>
        <v>0</v>
      </c>
    </row>
    <row r="183" spans="1:9" ht="13.5" thickBot="1" x14ac:dyDescent="0.25">
      <c r="A183" s="733" t="s">
        <v>138</v>
      </c>
      <c r="B183" s="734"/>
      <c r="C183" s="734"/>
      <c r="D183" s="735"/>
      <c r="E183" s="143">
        <f>E178+E180+E182</f>
        <v>533972145.95999998</v>
      </c>
      <c r="F183" s="143">
        <f>F178+F180+F182</f>
        <v>559930901.21000004</v>
      </c>
      <c r="G183" s="143">
        <f>G178+G180+G182</f>
        <v>10657041.109999999</v>
      </c>
      <c r="H183" s="143">
        <f>H178+H180+H182</f>
        <v>339376764.44</v>
      </c>
      <c r="I183" s="144">
        <f>I178+I180+I182</f>
        <v>743869241.62000012</v>
      </c>
    </row>
    <row r="184" spans="1:9" x14ac:dyDescent="0.2">
      <c r="A184" s="24"/>
      <c r="B184" s="24"/>
      <c r="C184" s="24"/>
      <c r="D184" s="24"/>
      <c r="E184" s="24"/>
      <c r="F184" s="24"/>
      <c r="G184" s="24"/>
      <c r="H184" s="24"/>
      <c r="I184" s="24"/>
    </row>
    <row r="185" spans="1:9" x14ac:dyDescent="0.2">
      <c r="A185" s="284" t="s">
        <v>380</v>
      </c>
      <c r="B185" s="24"/>
      <c r="C185" s="24"/>
      <c r="D185" s="24"/>
      <c r="E185" s="24"/>
      <c r="F185" s="24"/>
      <c r="G185" s="24"/>
      <c r="H185" s="24"/>
      <c r="I185" s="24"/>
    </row>
    <row r="186" spans="1:9" x14ac:dyDescent="0.2">
      <c r="A186" s="284" t="s">
        <v>381</v>
      </c>
      <c r="B186" s="24"/>
      <c r="C186" s="24"/>
      <c r="D186" s="24"/>
      <c r="E186" s="24"/>
      <c r="F186" s="24"/>
      <c r="G186" s="24"/>
      <c r="H186" s="24"/>
      <c r="I186" s="24"/>
    </row>
    <row r="188" spans="1:9" ht="15" x14ac:dyDescent="0.2">
      <c r="A188" s="740" t="s">
        <v>317</v>
      </c>
      <c r="B188" s="740"/>
      <c r="C188" s="740"/>
      <c r="D188" s="740"/>
      <c r="E188" s="740"/>
      <c r="F188" s="740"/>
      <c r="G188" s="740"/>
    </row>
    <row r="189" spans="1:9" ht="13.5" thickBot="1" x14ac:dyDescent="0.25">
      <c r="A189" s="145"/>
      <c r="B189" s="146"/>
      <c r="C189" s="147"/>
      <c r="D189" s="147"/>
      <c r="E189" s="147"/>
      <c r="F189" s="147"/>
      <c r="G189" s="147"/>
    </row>
    <row r="190" spans="1:9" ht="13.5" thickBot="1" x14ac:dyDescent="0.25">
      <c r="A190" s="559" t="s">
        <v>133</v>
      </c>
      <c r="B190" s="560"/>
      <c r="C190" s="148" t="s">
        <v>234</v>
      </c>
      <c r="D190" s="149" t="s">
        <v>76</v>
      </c>
      <c r="E190" s="316" t="s">
        <v>395</v>
      </c>
      <c r="F190" s="317" t="s">
        <v>396</v>
      </c>
      <c r="G190" s="126" t="s">
        <v>261</v>
      </c>
    </row>
    <row r="191" spans="1:9" ht="26.25" customHeight="1" x14ac:dyDescent="0.2">
      <c r="A191" s="741" t="s">
        <v>77</v>
      </c>
      <c r="B191" s="742"/>
      <c r="C191" s="400">
        <v>0</v>
      </c>
      <c r="D191" s="400">
        <v>0</v>
      </c>
      <c r="E191" s="400">
        <v>0</v>
      </c>
      <c r="F191" s="400">
        <v>0</v>
      </c>
      <c r="G191" s="151">
        <f>C191+D191-E191-F191</f>
        <v>0</v>
      </c>
    </row>
    <row r="192" spans="1:9" ht="25.5" customHeight="1" x14ac:dyDescent="0.2">
      <c r="A192" s="736" t="s">
        <v>210</v>
      </c>
      <c r="B192" s="737"/>
      <c r="C192" s="400">
        <v>0</v>
      </c>
      <c r="D192" s="400">
        <v>0</v>
      </c>
      <c r="E192" s="400">
        <v>0</v>
      </c>
      <c r="F192" s="400">
        <v>0</v>
      </c>
      <c r="G192" s="152">
        <f t="shared" ref="G192:G199" si="10">C192+D192-E192-F192</f>
        <v>0</v>
      </c>
    </row>
    <row r="193" spans="1:7" x14ac:dyDescent="0.2">
      <c r="A193" s="736" t="s">
        <v>211</v>
      </c>
      <c r="B193" s="737"/>
      <c r="C193" s="407">
        <v>197863358.46000001</v>
      </c>
      <c r="D193" s="407">
        <v>9289432.1799999997</v>
      </c>
      <c r="E193" s="407">
        <v>5071559</v>
      </c>
      <c r="F193" s="407">
        <v>2892272.08</v>
      </c>
      <c r="G193" s="152">
        <f t="shared" si="10"/>
        <v>199188959.56</v>
      </c>
    </row>
    <row r="194" spans="1:7" x14ac:dyDescent="0.2">
      <c r="A194" s="736" t="s">
        <v>212</v>
      </c>
      <c r="B194" s="737"/>
      <c r="C194" s="407">
        <v>1498057</v>
      </c>
      <c r="D194" s="408">
        <v>0</v>
      </c>
      <c r="E194" s="408">
        <v>0</v>
      </c>
      <c r="F194" s="407">
        <v>160000</v>
      </c>
      <c r="G194" s="152">
        <f t="shared" si="10"/>
        <v>1338057</v>
      </c>
    </row>
    <row r="195" spans="1:7" ht="38.25" customHeight="1" x14ac:dyDescent="0.2">
      <c r="A195" s="736" t="s">
        <v>373</v>
      </c>
      <c r="B195" s="737"/>
      <c r="C195" s="407">
        <v>1501324</v>
      </c>
      <c r="D195" s="407">
        <v>5320472</v>
      </c>
      <c r="E195" s="408">
        <v>0</v>
      </c>
      <c r="F195" s="408">
        <v>0</v>
      </c>
      <c r="G195" s="152">
        <f t="shared" si="10"/>
        <v>6821796</v>
      </c>
    </row>
    <row r="196" spans="1:7" ht="32.25" customHeight="1" x14ac:dyDescent="0.2">
      <c r="A196" s="673" t="s">
        <v>213</v>
      </c>
      <c r="B196" s="737"/>
      <c r="C196" s="408">
        <v>0</v>
      </c>
      <c r="D196" s="408">
        <v>0</v>
      </c>
      <c r="E196" s="408">
        <v>0</v>
      </c>
      <c r="F196" s="408">
        <v>0</v>
      </c>
      <c r="G196" s="152">
        <f t="shared" si="10"/>
        <v>0</v>
      </c>
    </row>
    <row r="197" spans="1:7" x14ac:dyDescent="0.2">
      <c r="A197" s="673" t="s">
        <v>214</v>
      </c>
      <c r="B197" s="737"/>
      <c r="C197" s="407">
        <v>16823962.57</v>
      </c>
      <c r="D197" s="407">
        <v>7813879.5199999996</v>
      </c>
      <c r="E197" s="407">
        <v>5004075.92</v>
      </c>
      <c r="F197" s="407">
        <v>417590.03</v>
      </c>
      <c r="G197" s="152">
        <f t="shared" si="10"/>
        <v>19216176.140000001</v>
      </c>
    </row>
    <row r="198" spans="1:7" ht="24.75" customHeight="1" thickBot="1" x14ac:dyDescent="0.25">
      <c r="A198" s="673" t="s">
        <v>374</v>
      </c>
      <c r="B198" s="737"/>
      <c r="C198" s="408">
        <v>0</v>
      </c>
      <c r="D198" s="408">
        <v>0</v>
      </c>
      <c r="E198" s="408">
        <v>0</v>
      </c>
      <c r="F198" s="408">
        <v>0</v>
      </c>
      <c r="G198" s="152">
        <f t="shared" si="10"/>
        <v>0</v>
      </c>
    </row>
    <row r="199" spans="1:7" ht="27.75" customHeight="1" thickBot="1" x14ac:dyDescent="0.25">
      <c r="A199" s="596" t="s">
        <v>405</v>
      </c>
      <c r="B199" s="597"/>
      <c r="C199" s="407">
        <v>10261639.84</v>
      </c>
      <c r="D199" s="407">
        <v>1120776.68</v>
      </c>
      <c r="E199" s="408">
        <v>0</v>
      </c>
      <c r="F199" s="408">
        <v>0</v>
      </c>
      <c r="G199" s="153">
        <f t="shared" si="10"/>
        <v>11382416.52</v>
      </c>
    </row>
    <row r="200" spans="1:7" x14ac:dyDescent="0.2">
      <c r="A200" s="738" t="s">
        <v>375</v>
      </c>
      <c r="B200" s="739"/>
      <c r="C200" s="154">
        <f>SUM(C201:C220)</f>
        <v>362650428.94999999</v>
      </c>
      <c r="D200" s="154">
        <f>SUM(D201:D220)</f>
        <v>97751762.379999995</v>
      </c>
      <c r="E200" s="154">
        <f>SUM(E201:E220)</f>
        <v>817216.1</v>
      </c>
      <c r="F200" s="154">
        <f>SUM(F201:F220)</f>
        <v>57842100.850000001</v>
      </c>
      <c r="G200" s="155">
        <f>SUM(G201:G220)</f>
        <v>401742874.38</v>
      </c>
    </row>
    <row r="201" spans="1:7" x14ac:dyDescent="0.2">
      <c r="A201" s="647" t="s">
        <v>0</v>
      </c>
      <c r="B201" s="585"/>
      <c r="C201" s="400">
        <v>0</v>
      </c>
      <c r="D201" s="400">
        <v>0</v>
      </c>
      <c r="E201" s="400">
        <v>0</v>
      </c>
      <c r="F201" s="400">
        <v>0</v>
      </c>
      <c r="G201" s="156">
        <f t="shared" ref="G201:G220" si="11">C201+D201-E201-F201</f>
        <v>0</v>
      </c>
    </row>
    <row r="202" spans="1:7" x14ac:dyDescent="0.2">
      <c r="A202" s="647" t="s">
        <v>23</v>
      </c>
      <c r="B202" s="585"/>
      <c r="C202" s="400">
        <v>0</v>
      </c>
      <c r="D202" s="400">
        <v>0</v>
      </c>
      <c r="E202" s="400">
        <v>0</v>
      </c>
      <c r="F202" s="400">
        <v>0</v>
      </c>
      <c r="G202" s="156">
        <f t="shared" si="11"/>
        <v>0</v>
      </c>
    </row>
    <row r="203" spans="1:7" ht="13.5" customHeight="1" x14ac:dyDescent="0.2">
      <c r="A203" s="647" t="s">
        <v>1</v>
      </c>
      <c r="B203" s="585"/>
      <c r="C203" s="400">
        <v>0</v>
      </c>
      <c r="D203" s="400">
        <v>0</v>
      </c>
      <c r="E203" s="400">
        <v>0</v>
      </c>
      <c r="F203" s="400">
        <v>0</v>
      </c>
      <c r="G203" s="156">
        <f t="shared" si="11"/>
        <v>0</v>
      </c>
    </row>
    <row r="204" spans="1:7" ht="43.5" customHeight="1" x14ac:dyDescent="0.2">
      <c r="A204" s="753" t="s">
        <v>406</v>
      </c>
      <c r="B204" s="585"/>
      <c r="C204" s="400">
        <v>0</v>
      </c>
      <c r="D204" s="400">
        <v>0</v>
      </c>
      <c r="E204" s="400">
        <v>0</v>
      </c>
      <c r="F204" s="400">
        <v>0</v>
      </c>
      <c r="G204" s="156">
        <f t="shared" si="11"/>
        <v>0</v>
      </c>
    </row>
    <row r="205" spans="1:7" x14ac:dyDescent="0.2">
      <c r="A205" s="584" t="s">
        <v>2</v>
      </c>
      <c r="B205" s="585"/>
      <c r="C205" s="400">
        <v>0</v>
      </c>
      <c r="D205" s="400">
        <v>0</v>
      </c>
      <c r="E205" s="400">
        <v>0</v>
      </c>
      <c r="F205" s="400">
        <v>0</v>
      </c>
      <c r="G205" s="156">
        <f t="shared" si="11"/>
        <v>0</v>
      </c>
    </row>
    <row r="206" spans="1:7" x14ac:dyDescent="0.2">
      <c r="A206" s="584" t="s">
        <v>3</v>
      </c>
      <c r="B206" s="585"/>
      <c r="C206" s="400">
        <v>0</v>
      </c>
      <c r="D206" s="400">
        <v>0</v>
      </c>
      <c r="E206" s="400">
        <v>0</v>
      </c>
      <c r="F206" s="400">
        <v>0</v>
      </c>
      <c r="G206" s="156">
        <f t="shared" si="11"/>
        <v>0</v>
      </c>
    </row>
    <row r="207" spans="1:7" x14ac:dyDescent="0.2">
      <c r="A207" s="584" t="s">
        <v>4</v>
      </c>
      <c r="B207" s="585"/>
      <c r="C207" s="400">
        <v>0</v>
      </c>
      <c r="D207" s="400">
        <v>0</v>
      </c>
      <c r="E207" s="400">
        <v>0</v>
      </c>
      <c r="F207" s="400">
        <v>0</v>
      </c>
      <c r="G207" s="156">
        <f t="shared" si="11"/>
        <v>0</v>
      </c>
    </row>
    <row r="208" spans="1:7" ht="27" customHeight="1" x14ac:dyDescent="0.2">
      <c r="A208" s="584" t="s">
        <v>5</v>
      </c>
      <c r="B208" s="585"/>
      <c r="C208" s="346">
        <v>83194379.5</v>
      </c>
      <c r="D208" s="346">
        <v>7907</v>
      </c>
      <c r="E208" s="347"/>
      <c r="F208" s="347">
        <v>732523</v>
      </c>
      <c r="G208" s="156">
        <f t="shared" si="11"/>
        <v>82469763.5</v>
      </c>
    </row>
    <row r="209" spans="1:7" x14ac:dyDescent="0.2">
      <c r="A209" s="584" t="s">
        <v>6</v>
      </c>
      <c r="B209" s="585"/>
      <c r="C209" s="346">
        <v>14901902</v>
      </c>
      <c r="D209" s="346">
        <v>51000</v>
      </c>
      <c r="E209" s="400">
        <v>0</v>
      </c>
      <c r="F209" s="400">
        <v>0</v>
      </c>
      <c r="G209" s="156">
        <f t="shared" si="11"/>
        <v>14952902</v>
      </c>
    </row>
    <row r="210" spans="1:7" x14ac:dyDescent="0.2">
      <c r="A210" s="584" t="s">
        <v>7</v>
      </c>
      <c r="B210" s="585"/>
      <c r="C210" s="400">
        <v>0</v>
      </c>
      <c r="D210" s="400">
        <v>0</v>
      </c>
      <c r="E210" s="400">
        <v>0</v>
      </c>
      <c r="F210" s="400">
        <v>0</v>
      </c>
      <c r="G210" s="156">
        <f t="shared" si="11"/>
        <v>0</v>
      </c>
    </row>
    <row r="211" spans="1:7" x14ac:dyDescent="0.2">
      <c r="A211" s="584" t="s">
        <v>8</v>
      </c>
      <c r="B211" s="585"/>
      <c r="C211" s="346">
        <v>12744567.5</v>
      </c>
      <c r="D211" s="400">
        <v>0</v>
      </c>
      <c r="E211" s="400">
        <v>0</v>
      </c>
      <c r="F211" s="400">
        <v>0</v>
      </c>
      <c r="G211" s="156">
        <f t="shared" si="11"/>
        <v>12744567.5</v>
      </c>
    </row>
    <row r="212" spans="1:7" x14ac:dyDescent="0.2">
      <c r="A212" s="584" t="s">
        <v>9</v>
      </c>
      <c r="B212" s="585"/>
      <c r="C212" s="346">
        <v>223177.08</v>
      </c>
      <c r="D212" s="400">
        <v>0</v>
      </c>
      <c r="E212" s="347">
        <v>172096.4</v>
      </c>
      <c r="F212" s="347">
        <v>51080.68</v>
      </c>
      <c r="G212" s="156">
        <f t="shared" si="11"/>
        <v>0</v>
      </c>
    </row>
    <row r="213" spans="1:7" x14ac:dyDescent="0.2">
      <c r="A213" s="584" t="s">
        <v>10</v>
      </c>
      <c r="B213" s="585"/>
      <c r="C213" s="400">
        <v>0</v>
      </c>
      <c r="D213" s="400">
        <v>0</v>
      </c>
      <c r="E213" s="400">
        <v>0</v>
      </c>
      <c r="F213" s="400">
        <v>0</v>
      </c>
      <c r="G213" s="156">
        <f t="shared" si="11"/>
        <v>0</v>
      </c>
    </row>
    <row r="214" spans="1:7" x14ac:dyDescent="0.2">
      <c r="A214" s="594" t="s">
        <v>16</v>
      </c>
      <c r="B214" s="585"/>
      <c r="C214" s="346">
        <v>6300</v>
      </c>
      <c r="D214" s="400">
        <v>0</v>
      </c>
      <c r="E214" s="400">
        <v>0</v>
      </c>
      <c r="F214" s="400">
        <v>0</v>
      </c>
      <c r="G214" s="156">
        <f>C214+D214-E214-F214</f>
        <v>6300</v>
      </c>
    </row>
    <row r="215" spans="1:7" x14ac:dyDescent="0.2">
      <c r="A215" s="594" t="s">
        <v>17</v>
      </c>
      <c r="B215" s="585"/>
      <c r="C215" s="346">
        <v>332740.15000000002</v>
      </c>
      <c r="D215" s="346">
        <v>411753.72</v>
      </c>
      <c r="E215" s="347">
        <v>12600</v>
      </c>
      <c r="F215" s="347">
        <v>144882</v>
      </c>
      <c r="G215" s="156">
        <f>C215+D215-E215-F215</f>
        <v>587011.87</v>
      </c>
    </row>
    <row r="216" spans="1:7" ht="27.75" customHeight="1" x14ac:dyDescent="0.2">
      <c r="A216" s="595" t="s">
        <v>18</v>
      </c>
      <c r="B216" s="585"/>
      <c r="C216" s="400">
        <v>0</v>
      </c>
      <c r="D216" s="400">
        <v>0</v>
      </c>
      <c r="E216" s="400">
        <v>0</v>
      </c>
      <c r="F216" s="400">
        <v>0</v>
      </c>
      <c r="G216" s="156">
        <f t="shared" si="11"/>
        <v>0</v>
      </c>
    </row>
    <row r="217" spans="1:7" ht="26.25" customHeight="1" x14ac:dyDescent="0.2">
      <c r="A217" s="595" t="s">
        <v>19</v>
      </c>
      <c r="B217" s="585"/>
      <c r="C217" s="346">
        <v>1429472</v>
      </c>
      <c r="D217" s="400">
        <v>0</v>
      </c>
      <c r="E217" s="400">
        <v>0</v>
      </c>
      <c r="F217" s="400">
        <v>0</v>
      </c>
      <c r="G217" s="156">
        <f t="shared" si="11"/>
        <v>1429472</v>
      </c>
    </row>
    <row r="218" spans="1:7" x14ac:dyDescent="0.2">
      <c r="A218" s="594" t="s">
        <v>347</v>
      </c>
      <c r="B218" s="585"/>
      <c r="C218" s="400">
        <v>0</v>
      </c>
      <c r="D218" s="400">
        <v>0</v>
      </c>
      <c r="E218" s="400">
        <v>0</v>
      </c>
      <c r="F218" s="400">
        <v>0</v>
      </c>
      <c r="G218" s="156">
        <f t="shared" si="11"/>
        <v>0</v>
      </c>
    </row>
    <row r="219" spans="1:7" x14ac:dyDescent="0.2">
      <c r="A219" s="594" t="s">
        <v>20</v>
      </c>
      <c r="B219" s="585"/>
      <c r="C219" s="400">
        <v>0</v>
      </c>
      <c r="D219" s="400">
        <v>0</v>
      </c>
      <c r="E219" s="400">
        <v>0</v>
      </c>
      <c r="F219" s="400">
        <v>0</v>
      </c>
      <c r="G219" s="156">
        <f t="shared" si="11"/>
        <v>0</v>
      </c>
    </row>
    <row r="220" spans="1:7" ht="13.5" thickBot="1" x14ac:dyDescent="0.25">
      <c r="A220" s="598" t="s">
        <v>257</v>
      </c>
      <c r="B220" s="599"/>
      <c r="C220" s="348">
        <v>249817890.72</v>
      </c>
      <c r="D220" s="348">
        <v>97281101.659999996</v>
      </c>
      <c r="E220" s="349">
        <v>632519.69999999995</v>
      </c>
      <c r="F220" s="349">
        <v>56913615.170000002</v>
      </c>
      <c r="G220" s="158">
        <f t="shared" si="11"/>
        <v>289552857.50999999</v>
      </c>
    </row>
    <row r="221" spans="1:7" ht="13.5" thickBot="1" x14ac:dyDescent="0.25">
      <c r="A221" s="572" t="s">
        <v>33</v>
      </c>
      <c r="B221" s="573"/>
      <c r="C221" s="159">
        <f>SUM(C191:C200)</f>
        <v>590598770.81999993</v>
      </c>
      <c r="D221" s="159">
        <f>SUM(D191:D200)</f>
        <v>121296322.75999999</v>
      </c>
      <c r="E221" s="159">
        <f>SUM(E191:E200)</f>
        <v>10892851.02</v>
      </c>
      <c r="F221" s="159">
        <f>SUM(F191:F200)</f>
        <v>61311962.960000001</v>
      </c>
      <c r="G221" s="160">
        <f>SUM(G191:G200)</f>
        <v>639690279.60000002</v>
      </c>
    </row>
    <row r="222" spans="1:7" x14ac:dyDescent="0.2">
      <c r="A222" s="24"/>
      <c r="B222" s="24"/>
      <c r="C222" s="24"/>
      <c r="D222" s="24"/>
      <c r="E222" s="24"/>
      <c r="F222" s="24"/>
      <c r="G222" s="24"/>
    </row>
    <row r="223" spans="1:7" x14ac:dyDescent="0.2">
      <c r="A223" s="286"/>
      <c r="B223" s="286"/>
      <c r="C223" s="286"/>
      <c r="D223" s="286"/>
      <c r="E223" s="286"/>
      <c r="F223" s="286"/>
      <c r="G223" s="286"/>
    </row>
    <row r="224" spans="1:7" ht="15" x14ac:dyDescent="0.2">
      <c r="A224" s="569" t="s">
        <v>363</v>
      </c>
      <c r="B224" s="569"/>
      <c r="C224" s="569"/>
      <c r="D224" s="570"/>
      <c r="E224" s="571"/>
    </row>
    <row r="225" spans="1:4" ht="13.5" thickBot="1" x14ac:dyDescent="0.25">
      <c r="A225" s="287"/>
      <c r="B225" s="287"/>
      <c r="C225" s="287"/>
    </row>
    <row r="226" spans="1:4" ht="13.5" thickBot="1" x14ac:dyDescent="0.25">
      <c r="A226" s="578" t="s">
        <v>110</v>
      </c>
      <c r="B226" s="579"/>
      <c r="C226" s="161" t="s">
        <v>152</v>
      </c>
      <c r="D226" s="162" t="s">
        <v>153</v>
      </c>
    </row>
    <row r="227" spans="1:4" ht="13.5" thickBot="1" x14ac:dyDescent="0.25">
      <c r="A227" s="578" t="s">
        <v>306</v>
      </c>
      <c r="B227" s="579"/>
      <c r="C227" s="163">
        <f>SUM(C228:C230)</f>
        <v>0</v>
      </c>
      <c r="D227" s="163">
        <f>SUM(D228:D230)</f>
        <v>0</v>
      </c>
    </row>
    <row r="228" spans="1:4" x14ac:dyDescent="0.2">
      <c r="A228" s="580" t="s">
        <v>258</v>
      </c>
      <c r="B228" s="581"/>
      <c r="C228" s="164"/>
      <c r="D228" s="165"/>
    </row>
    <row r="229" spans="1:4" x14ac:dyDescent="0.2">
      <c r="A229" s="582" t="s">
        <v>259</v>
      </c>
      <c r="B229" s="583"/>
      <c r="C229" s="166"/>
      <c r="D229" s="167"/>
    </row>
    <row r="230" spans="1:4" ht="13.5" thickBot="1" x14ac:dyDescent="0.25">
      <c r="A230" s="574" t="s">
        <v>260</v>
      </c>
      <c r="B230" s="575"/>
      <c r="C230" s="166"/>
      <c r="D230" s="167"/>
    </row>
    <row r="231" spans="1:4" ht="26.25" customHeight="1" thickBot="1" x14ac:dyDescent="0.25">
      <c r="A231" s="578" t="s">
        <v>307</v>
      </c>
      <c r="B231" s="579"/>
      <c r="C231" s="168">
        <f>SUM(C232:C234)</f>
        <v>79009.95</v>
      </c>
      <c r="D231" s="163">
        <f>SUM(D232:D234)</f>
        <v>72027.799999999988</v>
      </c>
    </row>
    <row r="232" spans="1:4" x14ac:dyDescent="0.2">
      <c r="A232" s="580" t="s">
        <v>258</v>
      </c>
      <c r="B232" s="581"/>
      <c r="C232" s="407">
        <v>15004.3</v>
      </c>
      <c r="D232" s="407">
        <v>11592.8</v>
      </c>
    </row>
    <row r="233" spans="1:4" x14ac:dyDescent="0.2">
      <c r="A233" s="582" t="s">
        <v>259</v>
      </c>
      <c r="B233" s="583"/>
      <c r="C233" s="407">
        <v>8051.3</v>
      </c>
      <c r="D233" s="407">
        <v>8116.3</v>
      </c>
    </row>
    <row r="234" spans="1:4" ht="13.5" thickBot="1" x14ac:dyDescent="0.25">
      <c r="A234" s="574" t="s">
        <v>260</v>
      </c>
      <c r="B234" s="575"/>
      <c r="C234" s="407">
        <v>55954.35</v>
      </c>
      <c r="D234" s="407">
        <v>52318.7</v>
      </c>
    </row>
    <row r="235" spans="1:4" ht="26.25" customHeight="1" thickBot="1" x14ac:dyDescent="0.25">
      <c r="A235" s="578" t="s">
        <v>308</v>
      </c>
      <c r="B235" s="579"/>
      <c r="C235" s="169">
        <f>SUM(C236:C238)</f>
        <v>0</v>
      </c>
      <c r="D235" s="170">
        <f>SUM(D236:D238)</f>
        <v>0</v>
      </c>
    </row>
    <row r="236" spans="1:4" x14ac:dyDescent="0.2">
      <c r="A236" s="580" t="s">
        <v>258</v>
      </c>
      <c r="B236" s="581"/>
      <c r="C236" s="164"/>
      <c r="D236" s="165"/>
    </row>
    <row r="237" spans="1:4" x14ac:dyDescent="0.2">
      <c r="A237" s="582" t="s">
        <v>259</v>
      </c>
      <c r="B237" s="583"/>
      <c r="C237" s="166"/>
      <c r="D237" s="167"/>
    </row>
    <row r="238" spans="1:4" ht="13.5" thickBot="1" x14ac:dyDescent="0.25">
      <c r="A238" s="574" t="s">
        <v>260</v>
      </c>
      <c r="B238" s="575"/>
      <c r="C238" s="166"/>
      <c r="D238" s="167"/>
    </row>
    <row r="239" spans="1:4" ht="13.5" thickBot="1" x14ac:dyDescent="0.25">
      <c r="A239" s="578" t="s">
        <v>21</v>
      </c>
      <c r="B239" s="579"/>
      <c r="C239" s="171">
        <f>C231+C235+C227</f>
        <v>79009.95</v>
      </c>
      <c r="D239" s="171">
        <f>D231+D235+D227</f>
        <v>72027.799999999988</v>
      </c>
    </row>
    <row r="242" spans="1:5" ht="60.75" customHeight="1" x14ac:dyDescent="0.2">
      <c r="A242" s="700" t="s">
        <v>356</v>
      </c>
      <c r="B242" s="700"/>
      <c r="C242" s="700"/>
      <c r="D242" s="787"/>
    </row>
    <row r="243" spans="1:5" ht="13.5" thickBot="1" x14ac:dyDescent="0.25">
      <c r="A243" s="172"/>
      <c r="B243" s="172"/>
      <c r="C243" s="172"/>
    </row>
    <row r="244" spans="1:5" ht="13.5" thickBot="1" x14ac:dyDescent="0.25">
      <c r="A244" s="608" t="s">
        <v>83</v>
      </c>
      <c r="B244" s="788"/>
      <c r="C244" s="93" t="s">
        <v>234</v>
      </c>
      <c r="D244" s="173" t="s">
        <v>261</v>
      </c>
    </row>
    <row r="245" spans="1:5" ht="25.5" customHeight="1" x14ac:dyDescent="0.2">
      <c r="A245" s="751" t="s">
        <v>262</v>
      </c>
      <c r="B245" s="752"/>
      <c r="C245" s="397">
        <v>0</v>
      </c>
      <c r="D245" s="397">
        <v>0</v>
      </c>
    </row>
    <row r="246" spans="1:5" ht="26.25" customHeight="1" thickBot="1" x14ac:dyDescent="0.25">
      <c r="A246" s="769" t="s">
        <v>263</v>
      </c>
      <c r="B246" s="770"/>
      <c r="C246" s="424">
        <v>0</v>
      </c>
      <c r="D246" s="397">
        <v>0</v>
      </c>
    </row>
    <row r="247" spans="1:5" ht="13.5" thickBot="1" x14ac:dyDescent="0.25">
      <c r="A247" s="772" t="s">
        <v>33</v>
      </c>
      <c r="B247" s="773"/>
      <c r="C247" s="174">
        <f>SUM(C245:C246)</f>
        <v>0</v>
      </c>
      <c r="D247" s="174">
        <f>SUM(D245:D246)</f>
        <v>0</v>
      </c>
    </row>
    <row r="253" spans="1:5" ht="15" x14ac:dyDescent="0.2">
      <c r="A253" s="768" t="s">
        <v>316</v>
      </c>
      <c r="B253" s="768"/>
      <c r="C253" s="768"/>
      <c r="D253" s="768"/>
      <c r="E253" s="768"/>
    </row>
    <row r="254" spans="1:5" ht="13.5" thickBot="1" x14ac:dyDescent="0.25">
      <c r="A254" s="187"/>
      <c r="B254" s="187"/>
      <c r="C254" s="187"/>
      <c r="D254" s="187"/>
      <c r="E254" s="187"/>
    </row>
    <row r="255" spans="1:5" ht="26.25" thickBot="1" x14ac:dyDescent="0.25">
      <c r="A255" s="308" t="s">
        <v>264</v>
      </c>
      <c r="B255" s="688" t="s">
        <v>105</v>
      </c>
      <c r="C255" s="758"/>
      <c r="D255" s="688" t="s">
        <v>265</v>
      </c>
      <c r="E255" s="758"/>
    </row>
    <row r="256" spans="1:5" ht="13.5" thickBot="1" x14ac:dyDescent="0.25">
      <c r="A256" s="175"/>
      <c r="B256" s="176" t="s">
        <v>267</v>
      </c>
      <c r="C256" s="177" t="s">
        <v>268</v>
      </c>
      <c r="D256" s="178" t="s">
        <v>269</v>
      </c>
      <c r="E256" s="177" t="s">
        <v>270</v>
      </c>
    </row>
    <row r="257" spans="1:5" ht="13.5" thickBot="1" x14ac:dyDescent="0.25">
      <c r="A257" s="179" t="s">
        <v>266</v>
      </c>
      <c r="B257" s="688"/>
      <c r="C257" s="771"/>
      <c r="D257" s="771"/>
      <c r="E257" s="609"/>
    </row>
    <row r="258" spans="1:5" x14ac:dyDescent="0.2">
      <c r="A258" s="180" t="s">
        <v>271</v>
      </c>
      <c r="B258" s="181"/>
      <c r="C258" s="181"/>
      <c r="D258" s="182"/>
      <c r="E258" s="181"/>
    </row>
    <row r="259" spans="1:5" ht="25.5" x14ac:dyDescent="0.2">
      <c r="A259" s="180" t="s">
        <v>272</v>
      </c>
      <c r="B259" s="181"/>
      <c r="C259" s="181"/>
      <c r="D259" s="182"/>
      <c r="E259" s="181"/>
    </row>
    <row r="260" spans="1:5" x14ac:dyDescent="0.2">
      <c r="A260" s="180" t="s">
        <v>273</v>
      </c>
      <c r="B260" s="181"/>
      <c r="C260" s="181"/>
      <c r="D260" s="182"/>
      <c r="E260" s="181"/>
    </row>
    <row r="261" spans="1:5" x14ac:dyDescent="0.2">
      <c r="A261" s="180" t="s">
        <v>357</v>
      </c>
      <c r="B261" s="183">
        <f>SUM(B262:B263)</f>
        <v>0</v>
      </c>
      <c r="C261" s="183">
        <f>SUM(C262:C263)</f>
        <v>0</v>
      </c>
      <c r="D261" s="183">
        <f>SUM(D262:D263)</f>
        <v>0</v>
      </c>
      <c r="E261" s="183">
        <f>SUM(E262:E263)</f>
        <v>0</v>
      </c>
    </row>
    <row r="262" spans="1:5" x14ac:dyDescent="0.2">
      <c r="A262" s="157" t="s">
        <v>64</v>
      </c>
      <c r="B262" s="183"/>
      <c r="C262" s="183"/>
      <c r="D262" s="184"/>
      <c r="E262" s="183"/>
    </row>
    <row r="263" spans="1:5" ht="13.5" thickBot="1" x14ac:dyDescent="0.25">
      <c r="A263" s="185" t="s">
        <v>64</v>
      </c>
      <c r="B263" s="186"/>
      <c r="C263" s="186"/>
      <c r="D263" s="187"/>
      <c r="E263" s="186"/>
    </row>
    <row r="264" spans="1:5" ht="13.5" thickBot="1" x14ac:dyDescent="0.25">
      <c r="A264" s="188" t="s">
        <v>33</v>
      </c>
      <c r="B264" s="116">
        <f>SUM(B258:B261)</f>
        <v>0</v>
      </c>
      <c r="C264" s="116">
        <f>SUM(C258:C261)</f>
        <v>0</v>
      </c>
      <c r="D264" s="116">
        <f>SUM(D258:D261)</f>
        <v>0</v>
      </c>
      <c r="E264" s="116">
        <f>SUM(E258:E261)</f>
        <v>0</v>
      </c>
    </row>
    <row r="265" spans="1:5" ht="13.5" thickBot="1" x14ac:dyDescent="0.25">
      <c r="A265" s="179" t="s">
        <v>274</v>
      </c>
      <c r="B265" s="688"/>
      <c r="C265" s="771"/>
      <c r="D265" s="771"/>
      <c r="E265" s="609"/>
    </row>
    <row r="266" spans="1:5" x14ac:dyDescent="0.2">
      <c r="A266" s="180" t="s">
        <v>271</v>
      </c>
      <c r="B266" s="181"/>
      <c r="C266" s="181"/>
      <c r="D266" s="182"/>
      <c r="E266" s="181"/>
    </row>
    <row r="267" spans="1:5" ht="25.5" x14ac:dyDescent="0.2">
      <c r="A267" s="180" t="s">
        <v>272</v>
      </c>
      <c r="B267" s="181"/>
      <c r="C267" s="181"/>
      <c r="D267" s="182"/>
      <c r="E267" s="181"/>
    </row>
    <row r="268" spans="1:5" x14ac:dyDescent="0.2">
      <c r="A268" s="180" t="s">
        <v>273</v>
      </c>
      <c r="B268" s="181"/>
      <c r="C268" s="181"/>
      <c r="D268" s="182"/>
      <c r="E268" s="181"/>
    </row>
    <row r="269" spans="1:5" x14ac:dyDescent="0.2">
      <c r="A269" s="180" t="s">
        <v>357</v>
      </c>
      <c r="B269" s="183">
        <f>SUM(B270:B271)</f>
        <v>0</v>
      </c>
      <c r="C269" s="183">
        <f>SUM(C270:C271)</f>
        <v>0</v>
      </c>
      <c r="D269" s="183">
        <f>SUM(D270:D271)</f>
        <v>0</v>
      </c>
      <c r="E269" s="183">
        <f>SUM(E270:E271)</f>
        <v>0</v>
      </c>
    </row>
    <row r="270" spans="1:5" x14ac:dyDescent="0.2">
      <c r="A270" s="157" t="s">
        <v>64</v>
      </c>
      <c r="B270" s="183"/>
      <c r="C270" s="183"/>
      <c r="D270" s="184"/>
      <c r="E270" s="183"/>
    </row>
    <row r="271" spans="1:5" ht="13.5" thickBot="1" x14ac:dyDescent="0.25">
      <c r="A271" s="185" t="s">
        <v>64</v>
      </c>
      <c r="B271" s="186"/>
      <c r="C271" s="186"/>
      <c r="D271" s="187"/>
      <c r="E271" s="186"/>
    </row>
    <row r="272" spans="1:5" ht="13.5" thickBot="1" x14ac:dyDescent="0.25">
      <c r="A272" s="189" t="s">
        <v>33</v>
      </c>
      <c r="B272" s="116">
        <f>SUM(B266:B269)</f>
        <v>0</v>
      </c>
      <c r="C272" s="116">
        <f>SUM(C266:C269)</f>
        <v>0</v>
      </c>
      <c r="D272" s="116">
        <f>SUM(D266:D269)</f>
        <v>0</v>
      </c>
      <c r="E272" s="116">
        <f>SUM(E266:E269)</f>
        <v>0</v>
      </c>
    </row>
    <row r="276" spans="1:7" ht="29.25" customHeight="1" x14ac:dyDescent="0.2">
      <c r="A276" s="700" t="s">
        <v>315</v>
      </c>
      <c r="B276" s="700"/>
      <c r="C276" s="700"/>
      <c r="D276" s="700"/>
      <c r="E276" s="700"/>
      <c r="G276" s="190"/>
    </row>
    <row r="277" spans="1:7" ht="13.5" thickBot="1" x14ac:dyDescent="0.25">
      <c r="A277" s="206"/>
      <c r="G277" s="190"/>
    </row>
    <row r="278" spans="1:7" ht="64.5" thickBot="1" x14ac:dyDescent="0.25">
      <c r="A278" s="774" t="s">
        <v>154</v>
      </c>
      <c r="B278" s="775"/>
      <c r="C278" s="93" t="s">
        <v>234</v>
      </c>
      <c r="D278" s="173" t="s">
        <v>153</v>
      </c>
      <c r="E278" s="173" t="s">
        <v>339</v>
      </c>
      <c r="G278" s="288"/>
    </row>
    <row r="279" spans="1:7" ht="76.5" customHeight="1" thickBot="1" x14ac:dyDescent="0.25">
      <c r="A279" s="759" t="s">
        <v>116</v>
      </c>
      <c r="B279" s="760"/>
      <c r="C279" s="425">
        <v>30968397.510000002</v>
      </c>
      <c r="D279" s="427">
        <v>9459459.4000000004</v>
      </c>
      <c r="E279" s="428" t="s">
        <v>432</v>
      </c>
      <c r="G279" s="288"/>
    </row>
    <row r="280" spans="1:7" x14ac:dyDescent="0.2">
      <c r="A280" s="561" t="s">
        <v>376</v>
      </c>
      <c r="B280" s="562"/>
      <c r="C280" s="400">
        <v>0</v>
      </c>
      <c r="D280" s="426">
        <v>0</v>
      </c>
      <c r="E280" s="165"/>
      <c r="G280" s="288"/>
    </row>
    <row r="281" spans="1:7" ht="12.75" customHeight="1" x14ac:dyDescent="0.2">
      <c r="A281" s="604" t="s">
        <v>220</v>
      </c>
      <c r="B281" s="605"/>
      <c r="C281" s="400">
        <v>0</v>
      </c>
      <c r="D281" s="400">
        <v>0</v>
      </c>
      <c r="E281" s="167"/>
      <c r="G281" s="289"/>
    </row>
    <row r="282" spans="1:7" x14ac:dyDescent="0.2">
      <c r="A282" s="567" t="s">
        <v>117</v>
      </c>
      <c r="B282" s="568"/>
      <c r="C282" s="400">
        <v>0</v>
      </c>
      <c r="D282" s="400">
        <v>0</v>
      </c>
      <c r="E282" s="167"/>
      <c r="G282" s="288"/>
    </row>
    <row r="283" spans="1:7" x14ac:dyDescent="0.2">
      <c r="A283" s="561" t="s">
        <v>336</v>
      </c>
      <c r="B283" s="562"/>
      <c r="C283" s="400">
        <v>0</v>
      </c>
      <c r="D283" s="400">
        <v>0</v>
      </c>
      <c r="E283" s="191"/>
      <c r="G283" s="288"/>
    </row>
    <row r="284" spans="1:7" x14ac:dyDescent="0.2">
      <c r="A284" s="561" t="s">
        <v>337</v>
      </c>
      <c r="B284" s="562"/>
      <c r="C284" s="400">
        <v>0</v>
      </c>
      <c r="D284" s="400">
        <v>0</v>
      </c>
      <c r="E284" s="191"/>
      <c r="G284" s="288"/>
    </row>
    <row r="285" spans="1:7" x14ac:dyDescent="0.2">
      <c r="A285" s="561" t="s">
        <v>338</v>
      </c>
      <c r="B285" s="562"/>
      <c r="C285" s="400">
        <v>0</v>
      </c>
      <c r="D285" s="400">
        <v>0</v>
      </c>
      <c r="E285" s="191"/>
      <c r="G285" s="288"/>
    </row>
    <row r="286" spans="1:7" x14ac:dyDescent="0.2">
      <c r="A286" s="561" t="s">
        <v>118</v>
      </c>
      <c r="B286" s="562"/>
      <c r="C286" s="400">
        <v>0</v>
      </c>
      <c r="D286" s="400">
        <v>0</v>
      </c>
      <c r="E286" s="167"/>
    </row>
    <row r="287" spans="1:7" ht="13.5" thickBot="1" x14ac:dyDescent="0.25">
      <c r="A287" s="776" t="s">
        <v>37</v>
      </c>
      <c r="B287" s="777"/>
      <c r="C287" s="400">
        <v>0</v>
      </c>
      <c r="D287" s="400">
        <v>0</v>
      </c>
      <c r="E287" s="192"/>
    </row>
    <row r="288" spans="1:7" ht="13.5" thickBot="1" x14ac:dyDescent="0.25">
      <c r="A288" s="756" t="s">
        <v>138</v>
      </c>
      <c r="B288" s="757"/>
      <c r="C288" s="193">
        <f>C279+C280+C282+C286+C283+C284+C285+C287</f>
        <v>30968397.510000002</v>
      </c>
      <c r="D288" s="193">
        <f>D279+D280+D282+D286+D283+D284+D285+D287</f>
        <v>9459459.4000000004</v>
      </c>
      <c r="E288" s="194"/>
    </row>
    <row r="289" spans="1:4" ht="15" x14ac:dyDescent="0.2">
      <c r="A289" s="740" t="s">
        <v>314</v>
      </c>
      <c r="B289" s="740"/>
      <c r="C289" s="740"/>
      <c r="D289" s="740"/>
    </row>
    <row r="290" spans="1:4" ht="13.5" thickBot="1" x14ac:dyDescent="0.25">
      <c r="A290" s="145"/>
      <c r="B290" s="146"/>
      <c r="C290" s="147"/>
      <c r="D290" s="147"/>
    </row>
    <row r="291" spans="1:4" ht="13.5" thickBot="1" x14ac:dyDescent="0.25">
      <c r="A291" s="763" t="s">
        <v>366</v>
      </c>
      <c r="B291" s="764"/>
      <c r="C291" s="148" t="s">
        <v>234</v>
      </c>
      <c r="D291" s="126" t="s">
        <v>261</v>
      </c>
    </row>
    <row r="292" spans="1:4" ht="32.25" customHeight="1" thickBot="1" x14ac:dyDescent="0.25">
      <c r="A292" s="596" t="s">
        <v>215</v>
      </c>
      <c r="B292" s="758"/>
      <c r="C292" s="429">
        <v>0</v>
      </c>
      <c r="D292" s="429">
        <v>0</v>
      </c>
    </row>
    <row r="293" spans="1:4" ht="13.5" thickBot="1" x14ac:dyDescent="0.25">
      <c r="A293" s="596" t="s">
        <v>216</v>
      </c>
      <c r="B293" s="758"/>
      <c r="C293" s="429">
        <v>0</v>
      </c>
      <c r="D293" s="429">
        <v>0</v>
      </c>
    </row>
    <row r="294" spans="1:4" ht="13.5" thickBot="1" x14ac:dyDescent="0.25">
      <c r="A294" s="596" t="s">
        <v>217</v>
      </c>
      <c r="B294" s="758"/>
      <c r="C294" s="429">
        <v>0</v>
      </c>
      <c r="D294" s="429">
        <v>0</v>
      </c>
    </row>
    <row r="295" spans="1:4" ht="25.5" customHeight="1" thickBot="1" x14ac:dyDescent="0.25">
      <c r="A295" s="596" t="s">
        <v>377</v>
      </c>
      <c r="B295" s="758"/>
      <c r="C295" s="430">
        <v>2861001820</v>
      </c>
      <c r="D295" s="431">
        <v>2861001820</v>
      </c>
    </row>
    <row r="296" spans="1:4" ht="27" customHeight="1" thickBot="1" x14ac:dyDescent="0.25">
      <c r="A296" s="596" t="s">
        <v>218</v>
      </c>
      <c r="B296" s="758"/>
      <c r="C296" s="196"/>
      <c r="D296" s="197"/>
    </row>
    <row r="297" spans="1:4" ht="13.5" thickBot="1" x14ac:dyDescent="0.25">
      <c r="A297" s="765" t="s">
        <v>219</v>
      </c>
      <c r="B297" s="758"/>
      <c r="C297" s="196"/>
      <c r="D297" s="197"/>
    </row>
    <row r="298" spans="1:4" ht="29.25" customHeight="1" thickBot="1" x14ac:dyDescent="0.25">
      <c r="A298" s="765" t="s">
        <v>378</v>
      </c>
      <c r="B298" s="758"/>
      <c r="C298" s="196"/>
      <c r="D298" s="197"/>
    </row>
    <row r="299" spans="1:4" ht="25.5" customHeight="1" thickBot="1" x14ac:dyDescent="0.25">
      <c r="A299" s="596" t="s">
        <v>405</v>
      </c>
      <c r="B299" s="597"/>
      <c r="C299" s="196"/>
      <c r="D299" s="197"/>
    </row>
    <row r="300" spans="1:4" ht="13.5" thickBot="1" x14ac:dyDescent="0.25">
      <c r="A300" s="765" t="s">
        <v>379</v>
      </c>
      <c r="B300" s="597"/>
      <c r="C300" s="198">
        <f>SUM(C301:C320)</f>
        <v>221956845.99000001</v>
      </c>
      <c r="D300" s="199">
        <f>SUM(D301:D320)</f>
        <v>86004980.729999989</v>
      </c>
    </row>
    <row r="301" spans="1:4" ht="13.5" customHeight="1" x14ac:dyDescent="0.2">
      <c r="A301" s="766" t="s">
        <v>0</v>
      </c>
      <c r="B301" s="767"/>
      <c r="C301" s="350"/>
      <c r="D301" s="351"/>
    </row>
    <row r="302" spans="1:4" x14ac:dyDescent="0.2">
      <c r="A302" s="647" t="s">
        <v>23</v>
      </c>
      <c r="B302" s="585"/>
      <c r="C302" s="352"/>
      <c r="D302" s="351"/>
    </row>
    <row r="303" spans="1:4" x14ac:dyDescent="0.2">
      <c r="A303" s="584" t="s">
        <v>1</v>
      </c>
      <c r="B303" s="585"/>
      <c r="C303" s="352"/>
      <c r="D303" s="351"/>
    </row>
    <row r="304" spans="1:4" ht="39.75" customHeight="1" x14ac:dyDescent="0.2">
      <c r="A304" s="753" t="s">
        <v>406</v>
      </c>
      <c r="B304" s="585"/>
      <c r="C304" s="352">
        <v>3500000</v>
      </c>
      <c r="D304" s="351">
        <v>3500000</v>
      </c>
    </row>
    <row r="305" spans="1:4" x14ac:dyDescent="0.2">
      <c r="A305" s="584" t="s">
        <v>2</v>
      </c>
      <c r="B305" s="585"/>
      <c r="C305" s="352"/>
      <c r="D305" s="351"/>
    </row>
    <row r="306" spans="1:4" x14ac:dyDescent="0.2">
      <c r="A306" s="584" t="s">
        <v>3</v>
      </c>
      <c r="B306" s="585"/>
      <c r="C306" s="352"/>
      <c r="D306" s="351"/>
    </row>
    <row r="307" spans="1:4" x14ac:dyDescent="0.2">
      <c r="A307" s="584" t="s">
        <v>4</v>
      </c>
      <c r="B307" s="585"/>
      <c r="C307" s="352"/>
      <c r="D307" s="351"/>
    </row>
    <row r="308" spans="1:4" ht="26.25" customHeight="1" x14ac:dyDescent="0.2">
      <c r="A308" s="584" t="s">
        <v>5</v>
      </c>
      <c r="B308" s="585"/>
      <c r="C308" s="346">
        <v>61863768.890000001</v>
      </c>
      <c r="D308" s="353">
        <v>61311605.689999998</v>
      </c>
    </row>
    <row r="309" spans="1:4" x14ac:dyDescent="0.2">
      <c r="A309" s="584" t="s">
        <v>6</v>
      </c>
      <c r="B309" s="585"/>
      <c r="C309" s="346"/>
      <c r="D309" s="353"/>
    </row>
    <row r="310" spans="1:4" x14ac:dyDescent="0.2">
      <c r="A310" s="584" t="s">
        <v>7</v>
      </c>
      <c r="B310" s="585"/>
      <c r="C310" s="346">
        <v>132209925.7</v>
      </c>
      <c r="D310" s="353"/>
    </row>
    <row r="311" spans="1:4" x14ac:dyDescent="0.2">
      <c r="A311" s="584" t="s">
        <v>8</v>
      </c>
      <c r="B311" s="585"/>
      <c r="C311" s="346"/>
      <c r="D311" s="353"/>
    </row>
    <row r="312" spans="1:4" x14ac:dyDescent="0.2">
      <c r="A312" s="584" t="s">
        <v>9</v>
      </c>
      <c r="B312" s="585"/>
      <c r="C312" s="346"/>
      <c r="D312" s="353">
        <v>16200</v>
      </c>
    </row>
    <row r="313" spans="1:4" x14ac:dyDescent="0.2">
      <c r="A313" s="584" t="s">
        <v>10</v>
      </c>
      <c r="B313" s="585"/>
      <c r="C313" s="346"/>
      <c r="D313" s="353"/>
    </row>
    <row r="314" spans="1:4" x14ac:dyDescent="0.2">
      <c r="A314" s="594" t="s">
        <v>16</v>
      </c>
      <c r="B314" s="585"/>
      <c r="C314" s="346">
        <v>105000</v>
      </c>
      <c r="D314" s="353">
        <v>105000</v>
      </c>
    </row>
    <row r="315" spans="1:4" x14ac:dyDescent="0.2">
      <c r="A315" s="594" t="s">
        <v>17</v>
      </c>
      <c r="B315" s="585"/>
      <c r="C315" s="346">
        <v>431924</v>
      </c>
      <c r="D315" s="353">
        <v>540375</v>
      </c>
    </row>
    <row r="316" spans="1:4" ht="27" customHeight="1" x14ac:dyDescent="0.2">
      <c r="A316" s="595" t="s">
        <v>18</v>
      </c>
      <c r="B316" s="585"/>
      <c r="C316" s="346"/>
      <c r="D316" s="353"/>
    </row>
    <row r="317" spans="1:4" ht="27" customHeight="1" x14ac:dyDescent="0.2">
      <c r="A317" s="595" t="s">
        <v>19</v>
      </c>
      <c r="B317" s="585"/>
      <c r="C317" s="346"/>
      <c r="D317" s="353"/>
    </row>
    <row r="318" spans="1:4" x14ac:dyDescent="0.2">
      <c r="A318" s="594" t="s">
        <v>347</v>
      </c>
      <c r="B318" s="585"/>
      <c r="C318" s="346"/>
      <c r="D318" s="353"/>
    </row>
    <row r="319" spans="1:4" x14ac:dyDescent="0.2">
      <c r="A319" s="594" t="s">
        <v>20</v>
      </c>
      <c r="B319" s="585"/>
      <c r="C319" s="346"/>
      <c r="D319" s="353"/>
    </row>
    <row r="320" spans="1:4" ht="13.5" thickBot="1" x14ac:dyDescent="0.25">
      <c r="A320" s="598" t="s">
        <v>257</v>
      </c>
      <c r="B320" s="599"/>
      <c r="C320" s="348">
        <v>23846227.399999999</v>
      </c>
      <c r="D320" s="353">
        <v>20531800.039999999</v>
      </c>
    </row>
    <row r="321" spans="1:8" ht="13.5" thickBot="1" x14ac:dyDescent="0.25">
      <c r="A321" s="578" t="s">
        <v>33</v>
      </c>
      <c r="B321" s="758"/>
      <c r="C321" s="170">
        <f>SUM(C292:C300)</f>
        <v>3082958665.9899998</v>
      </c>
      <c r="D321" s="170">
        <f>SUM(D292:D300)</f>
        <v>2947006800.73</v>
      </c>
    </row>
    <row r="322" spans="1:8" x14ac:dyDescent="0.2">
      <c r="A322" s="24"/>
      <c r="B322" s="24"/>
      <c r="C322" s="24"/>
      <c r="D322" s="24"/>
    </row>
    <row r="323" spans="1:8" x14ac:dyDescent="0.2">
      <c r="A323" s="24"/>
      <c r="B323" s="24"/>
      <c r="C323" s="24"/>
      <c r="D323" s="24"/>
    </row>
    <row r="324" spans="1:8" x14ac:dyDescent="0.2">
      <c r="A324" s="761"/>
      <c r="B324" s="762"/>
      <c r="C324" s="762"/>
      <c r="D324" s="24"/>
    </row>
    <row r="327" spans="1:8" ht="15" x14ac:dyDescent="0.2">
      <c r="A327" s="863" t="s">
        <v>313</v>
      </c>
      <c r="B327" s="863"/>
      <c r="C327" s="863"/>
    </row>
    <row r="328" spans="1:8" ht="13.5" thickBot="1" x14ac:dyDescent="0.25">
      <c r="A328" s="290"/>
      <c r="B328" s="147"/>
      <c r="C328" s="147"/>
    </row>
    <row r="329" spans="1:8" ht="13.5" thickBot="1" x14ac:dyDescent="0.25">
      <c r="A329" s="578" t="s">
        <v>66</v>
      </c>
      <c r="B329" s="746"/>
      <c r="C329" s="200" t="s">
        <v>152</v>
      </c>
      <c r="D329" s="126" t="s">
        <v>153</v>
      </c>
      <c r="G329" s="743"/>
      <c r="H329" s="743"/>
    </row>
    <row r="330" spans="1:8" ht="13.5" thickBot="1" x14ac:dyDescent="0.25">
      <c r="A330" s="616" t="s">
        <v>67</v>
      </c>
      <c r="B330" s="617"/>
      <c r="C330" s="193">
        <f>SUM(C331:C340)</f>
        <v>4812279.5599999996</v>
      </c>
      <c r="D330" s="201">
        <f>SUM(D331:D340)</f>
        <v>3590865.59</v>
      </c>
      <c r="G330" s="743"/>
      <c r="H330" s="743"/>
    </row>
    <row r="331" spans="1:8" ht="55.5" customHeight="1" x14ac:dyDescent="0.2">
      <c r="A331" s="744" t="s">
        <v>348</v>
      </c>
      <c r="B331" s="745"/>
      <c r="C331" s="408">
        <v>0</v>
      </c>
      <c r="D331" s="408">
        <v>0</v>
      </c>
      <c r="G331" s="743"/>
      <c r="H331" s="743"/>
    </row>
    <row r="332" spans="1:8" x14ac:dyDescent="0.2">
      <c r="A332" s="747" t="s">
        <v>155</v>
      </c>
      <c r="B332" s="748"/>
      <c r="C332" s="408">
        <v>0</v>
      </c>
      <c r="D332" s="408">
        <v>0</v>
      </c>
    </row>
    <row r="333" spans="1:8" x14ac:dyDescent="0.2">
      <c r="A333" s="749" t="s">
        <v>68</v>
      </c>
      <c r="B333" s="750"/>
      <c r="C333" s="408">
        <v>0</v>
      </c>
      <c r="D333" s="408">
        <v>0</v>
      </c>
    </row>
    <row r="334" spans="1:8" ht="28.5" customHeight="1" x14ac:dyDescent="0.2">
      <c r="A334" s="647" t="s">
        <v>385</v>
      </c>
      <c r="B334" s="648"/>
      <c r="C334" s="408">
        <v>0</v>
      </c>
      <c r="D334" s="408">
        <v>0</v>
      </c>
    </row>
    <row r="335" spans="1:8" ht="32.25" customHeight="1" x14ac:dyDescent="0.2">
      <c r="A335" s="647" t="s">
        <v>156</v>
      </c>
      <c r="B335" s="648"/>
      <c r="C335" s="407">
        <v>4679689.96</v>
      </c>
      <c r="D335" s="407">
        <v>2027280.09</v>
      </c>
    </row>
    <row r="336" spans="1:8" x14ac:dyDescent="0.2">
      <c r="A336" s="600" t="s">
        <v>157</v>
      </c>
      <c r="B336" s="601"/>
      <c r="C336" s="408">
        <v>0</v>
      </c>
      <c r="D336" s="408">
        <v>0</v>
      </c>
    </row>
    <row r="337" spans="1:5" x14ac:dyDescent="0.2">
      <c r="A337" s="600" t="s">
        <v>158</v>
      </c>
      <c r="B337" s="601"/>
      <c r="C337" s="408">
        <v>0</v>
      </c>
      <c r="D337" s="408">
        <v>0</v>
      </c>
    </row>
    <row r="338" spans="1:5" x14ac:dyDescent="0.2">
      <c r="A338" s="749" t="s">
        <v>69</v>
      </c>
      <c r="B338" s="750"/>
      <c r="C338" s="408">
        <v>0</v>
      </c>
      <c r="D338" s="408">
        <v>0</v>
      </c>
    </row>
    <row r="339" spans="1:5" x14ac:dyDescent="0.2">
      <c r="A339" s="600" t="s">
        <v>159</v>
      </c>
      <c r="B339" s="601"/>
      <c r="C339" s="408">
        <v>0</v>
      </c>
      <c r="D339" s="408">
        <v>0</v>
      </c>
    </row>
    <row r="340" spans="1:5" ht="13.5" thickBot="1" x14ac:dyDescent="0.25">
      <c r="A340" s="754" t="s">
        <v>37</v>
      </c>
      <c r="B340" s="755"/>
      <c r="C340" s="407">
        <v>132589.6</v>
      </c>
      <c r="D340" s="407">
        <v>1563585.5</v>
      </c>
    </row>
    <row r="341" spans="1:5" ht="13.5" thickBot="1" x14ac:dyDescent="0.25">
      <c r="A341" s="616" t="s">
        <v>70</v>
      </c>
      <c r="B341" s="617"/>
      <c r="C341" s="193">
        <f>SUM(C342:C351)</f>
        <v>46900031.089999996</v>
      </c>
      <c r="D341" s="194">
        <f>SUM(D342:D351)</f>
        <v>39247055.240000002</v>
      </c>
    </row>
    <row r="342" spans="1:5" ht="59.25" customHeight="1" x14ac:dyDescent="0.2">
      <c r="A342" s="744" t="s">
        <v>348</v>
      </c>
      <c r="B342" s="745"/>
      <c r="C342" s="408">
        <v>0</v>
      </c>
      <c r="D342" s="408">
        <v>0</v>
      </c>
    </row>
    <row r="343" spans="1:5" x14ac:dyDescent="0.2">
      <c r="A343" s="747" t="s">
        <v>155</v>
      </c>
      <c r="B343" s="748"/>
      <c r="C343" s="407">
        <v>2759468.31</v>
      </c>
      <c r="D343" s="407">
        <v>2019419.62</v>
      </c>
    </row>
    <row r="344" spans="1:5" x14ac:dyDescent="0.2">
      <c r="A344" s="749" t="s">
        <v>68</v>
      </c>
      <c r="B344" s="750"/>
      <c r="C344" s="408">
        <v>0</v>
      </c>
      <c r="D344" s="408">
        <v>0</v>
      </c>
    </row>
    <row r="345" spans="1:5" ht="27.75" customHeight="1" x14ac:dyDescent="0.2">
      <c r="A345" s="647" t="s">
        <v>385</v>
      </c>
      <c r="B345" s="648"/>
      <c r="C345" s="408">
        <v>0</v>
      </c>
      <c r="D345" s="408">
        <v>0</v>
      </c>
      <c r="E345" s="309"/>
    </row>
    <row r="346" spans="1:5" ht="24.75" customHeight="1" x14ac:dyDescent="0.2">
      <c r="A346" s="647" t="s">
        <v>156</v>
      </c>
      <c r="B346" s="648"/>
      <c r="C346" s="407">
        <v>30714941.710000001</v>
      </c>
      <c r="D346" s="407">
        <v>35537023.770000003</v>
      </c>
    </row>
    <row r="347" spans="1:5" x14ac:dyDescent="0.2">
      <c r="A347" s="647" t="s">
        <v>157</v>
      </c>
      <c r="B347" s="648"/>
      <c r="C347" s="408">
        <v>0</v>
      </c>
      <c r="D347" s="408">
        <v>0</v>
      </c>
    </row>
    <row r="348" spans="1:5" x14ac:dyDescent="0.2">
      <c r="A348" s="600" t="s">
        <v>158</v>
      </c>
      <c r="B348" s="601"/>
      <c r="C348" s="407">
        <v>12341275.23</v>
      </c>
      <c r="D348" s="407">
        <v>34788</v>
      </c>
    </row>
    <row r="349" spans="1:5" x14ac:dyDescent="0.2">
      <c r="A349" s="600" t="s">
        <v>160</v>
      </c>
      <c r="B349" s="601"/>
      <c r="C349" s="408">
        <v>393.87</v>
      </c>
      <c r="D349" s="408">
        <v>430.81</v>
      </c>
    </row>
    <row r="350" spans="1:5" x14ac:dyDescent="0.2">
      <c r="A350" s="600" t="s">
        <v>159</v>
      </c>
      <c r="B350" s="601"/>
      <c r="C350" s="408">
        <v>0</v>
      </c>
      <c r="D350" s="408">
        <v>0</v>
      </c>
    </row>
    <row r="351" spans="1:5" ht="13.5" thickBot="1" x14ac:dyDescent="0.25">
      <c r="A351" s="725" t="s">
        <v>407</v>
      </c>
      <c r="B351" s="726"/>
      <c r="C351" s="407">
        <v>1083951.97</v>
      </c>
      <c r="D351" s="407">
        <v>1655393.04</v>
      </c>
    </row>
    <row r="352" spans="1:5" ht="13.5" thickBot="1" x14ac:dyDescent="0.25">
      <c r="A352" s="729" t="s">
        <v>107</v>
      </c>
      <c r="B352" s="730"/>
      <c r="C352" s="202">
        <f>C330+C341</f>
        <v>51712310.649999999</v>
      </c>
      <c r="D352" s="144">
        <f>D330+D341</f>
        <v>42837920.829999998</v>
      </c>
    </row>
    <row r="357" spans="1:5" ht="15" x14ac:dyDescent="0.25">
      <c r="A357" s="721" t="s">
        <v>312</v>
      </c>
      <c r="B357" s="721"/>
      <c r="C357" s="721"/>
      <c r="D357" s="722"/>
      <c r="E357" s="722"/>
    </row>
    <row r="358" spans="1:5" ht="13.5" thickBot="1" x14ac:dyDescent="0.25">
      <c r="A358" s="147"/>
      <c r="B358" s="147"/>
      <c r="C358" s="147"/>
      <c r="D358" s="24"/>
    </row>
    <row r="359" spans="1:5" ht="13.5" thickBot="1" x14ac:dyDescent="0.25">
      <c r="A359" s="727" t="s">
        <v>165</v>
      </c>
      <c r="B359" s="728"/>
      <c r="C359" s="203" t="s">
        <v>152</v>
      </c>
      <c r="D359" s="162" t="s">
        <v>261</v>
      </c>
    </row>
    <row r="360" spans="1:5" x14ac:dyDescent="0.2">
      <c r="A360" s="723" t="s">
        <v>11</v>
      </c>
      <c r="B360" s="724"/>
      <c r="C360" s="204">
        <f>SUM(C361:C367)</f>
        <v>155609.76</v>
      </c>
      <c r="D360" s="204">
        <f>SUM(D361:D367)</f>
        <v>0</v>
      </c>
    </row>
    <row r="361" spans="1:5" x14ac:dyDescent="0.2">
      <c r="A361" s="620" t="s">
        <v>166</v>
      </c>
      <c r="B361" s="621"/>
      <c r="C361" s="408">
        <v>0</v>
      </c>
      <c r="D361" s="408">
        <v>0</v>
      </c>
    </row>
    <row r="362" spans="1:5" x14ac:dyDescent="0.2">
      <c r="A362" s="620" t="s">
        <v>167</v>
      </c>
      <c r="B362" s="621"/>
      <c r="C362" s="408">
        <v>0</v>
      </c>
      <c r="D362" s="408">
        <v>0</v>
      </c>
    </row>
    <row r="363" spans="1:5" ht="27.75" customHeight="1" x14ac:dyDescent="0.2">
      <c r="A363" s="584" t="s">
        <v>168</v>
      </c>
      <c r="B363" s="622"/>
      <c r="C363" s="408">
        <v>0</v>
      </c>
      <c r="D363" s="408">
        <v>0</v>
      </c>
    </row>
    <row r="364" spans="1:5" x14ac:dyDescent="0.2">
      <c r="A364" s="584" t="s">
        <v>169</v>
      </c>
      <c r="B364" s="622"/>
      <c r="C364" s="408">
        <v>0</v>
      </c>
      <c r="D364" s="408">
        <v>0</v>
      </c>
    </row>
    <row r="365" spans="1:5" x14ac:dyDescent="0.2">
      <c r="A365" s="584" t="s">
        <v>277</v>
      </c>
      <c r="B365" s="622"/>
      <c r="C365" s="408">
        <v>0</v>
      </c>
      <c r="D365" s="408">
        <v>0</v>
      </c>
    </row>
    <row r="366" spans="1:5" x14ac:dyDescent="0.2">
      <c r="A366" s="584" t="s">
        <v>12</v>
      </c>
      <c r="B366" s="622"/>
      <c r="C366" s="408">
        <v>0</v>
      </c>
      <c r="D366" s="408">
        <v>0</v>
      </c>
    </row>
    <row r="367" spans="1:5" x14ac:dyDescent="0.2">
      <c r="A367" s="584" t="s">
        <v>257</v>
      </c>
      <c r="B367" s="622"/>
      <c r="C367" s="407">
        <v>155609.76</v>
      </c>
      <c r="D367" s="408">
        <v>0</v>
      </c>
    </row>
    <row r="368" spans="1:5" x14ac:dyDescent="0.2">
      <c r="A368" s="719" t="s">
        <v>170</v>
      </c>
      <c r="B368" s="720"/>
      <c r="C368" s="432">
        <f>C369+C370+C372</f>
        <v>0</v>
      </c>
      <c r="D368" s="433">
        <f>D369+D370+D372</f>
        <v>0</v>
      </c>
    </row>
    <row r="369" spans="1:5" x14ac:dyDescent="0.2">
      <c r="A369" s="600" t="s">
        <v>78</v>
      </c>
      <c r="B369" s="601"/>
      <c r="C369" s="408">
        <v>0</v>
      </c>
      <c r="D369" s="408">
        <v>0</v>
      </c>
    </row>
    <row r="370" spans="1:5" x14ac:dyDescent="0.2">
      <c r="A370" s="600" t="s">
        <v>171</v>
      </c>
      <c r="B370" s="601"/>
      <c r="C370" s="408">
        <v>0</v>
      </c>
      <c r="D370" s="408">
        <v>0</v>
      </c>
    </row>
    <row r="371" spans="1:5" x14ac:dyDescent="0.2">
      <c r="A371" s="612" t="s">
        <v>172</v>
      </c>
      <c r="B371" s="613"/>
      <c r="C371" s="408">
        <v>0</v>
      </c>
      <c r="D371" s="408">
        <v>0</v>
      </c>
    </row>
    <row r="372" spans="1:5" ht="13.5" thickBot="1" x14ac:dyDescent="0.25">
      <c r="A372" s="869" t="s">
        <v>257</v>
      </c>
      <c r="B372" s="870"/>
      <c r="C372" s="408">
        <v>0</v>
      </c>
      <c r="D372" s="408">
        <v>0</v>
      </c>
    </row>
    <row r="373" spans="1:5" ht="13.5" thickBot="1" x14ac:dyDescent="0.25">
      <c r="A373" s="729" t="s">
        <v>107</v>
      </c>
      <c r="B373" s="730"/>
      <c r="C373" s="205">
        <f>C360+C368</f>
        <v>155609.76</v>
      </c>
      <c r="D373" s="205">
        <f>D360+D368</f>
        <v>0</v>
      </c>
    </row>
    <row r="376" spans="1:5" ht="26.25" customHeight="1" x14ac:dyDescent="0.2">
      <c r="A376" s="569" t="s">
        <v>340</v>
      </c>
      <c r="B376" s="611"/>
      <c r="C376" s="611"/>
      <c r="D376" s="611"/>
    </row>
    <row r="377" spans="1:5" ht="13.5" thickBot="1" x14ac:dyDescent="0.25">
      <c r="B377" s="206"/>
    </row>
    <row r="378" spans="1:5" ht="13.5" thickBot="1" x14ac:dyDescent="0.25">
      <c r="A378" s="871"/>
      <c r="B378" s="872"/>
      <c r="C378" s="207" t="s">
        <v>234</v>
      </c>
      <c r="D378" s="173" t="s">
        <v>153</v>
      </c>
    </row>
    <row r="379" spans="1:5" ht="13.5" thickBot="1" x14ac:dyDescent="0.25">
      <c r="A379" s="604" t="s">
        <v>226</v>
      </c>
      <c r="B379" s="605"/>
      <c r="C379" s="410">
        <v>118323049.09</v>
      </c>
      <c r="D379" s="410">
        <v>125739184.66</v>
      </c>
    </row>
    <row r="380" spans="1:5" ht="13.5" thickBot="1" x14ac:dyDescent="0.25">
      <c r="A380" s="616" t="s">
        <v>138</v>
      </c>
      <c r="B380" s="617"/>
      <c r="C380" s="194">
        <f>SUM(C379:C379)</f>
        <v>118323049.09</v>
      </c>
      <c r="D380" s="194">
        <f>SUM(D379:D379)</f>
        <v>125739184.66</v>
      </c>
    </row>
    <row r="383" spans="1:5" ht="14.45" customHeight="1" x14ac:dyDescent="0.2">
      <c r="A383" s="569" t="s">
        <v>311</v>
      </c>
      <c r="B383" s="569"/>
      <c r="C383" s="569"/>
      <c r="D383" s="569"/>
      <c r="E383" s="569"/>
    </row>
    <row r="384" spans="1:5" ht="13.5" thickBot="1" x14ac:dyDescent="0.25">
      <c r="E384" s="24"/>
    </row>
    <row r="385" spans="1:9" ht="26.25" thickBot="1" x14ac:dyDescent="0.25">
      <c r="A385" s="608" t="s">
        <v>110</v>
      </c>
      <c r="B385" s="609"/>
      <c r="C385" s="91" t="s">
        <v>275</v>
      </c>
      <c r="D385" s="91" t="s">
        <v>276</v>
      </c>
      <c r="E385" s="24"/>
    </row>
    <row r="386" spans="1:9" ht="13.5" thickBot="1" x14ac:dyDescent="0.25">
      <c r="A386" s="614" t="s">
        <v>364</v>
      </c>
      <c r="B386" s="615"/>
      <c r="C386" s="407">
        <v>9321648.7599999998</v>
      </c>
      <c r="D386" s="407">
        <v>12914214.310000001</v>
      </c>
      <c r="E386" s="24"/>
    </row>
    <row r="387" spans="1:9" x14ac:dyDescent="0.2">
      <c r="A387" s="24"/>
      <c r="B387" s="24"/>
      <c r="C387" s="24"/>
      <c r="D387" s="24"/>
      <c r="E387" s="24"/>
    </row>
    <row r="388" spans="1:9" ht="29.25" customHeight="1" x14ac:dyDescent="0.2">
      <c r="A388" s="606" t="s">
        <v>362</v>
      </c>
      <c r="B388" s="606"/>
      <c r="C388" s="606"/>
      <c r="D388" s="607"/>
      <c r="E388" s="607"/>
    </row>
    <row r="393" spans="1:9" ht="15" x14ac:dyDescent="0.2">
      <c r="A393" s="610" t="s">
        <v>341</v>
      </c>
      <c r="B393" s="610"/>
      <c r="C393" s="610"/>
      <c r="D393" s="610"/>
      <c r="E393" s="610"/>
      <c r="F393" s="610"/>
      <c r="G393" s="610"/>
      <c r="H393" s="610"/>
      <c r="I393" s="610"/>
    </row>
    <row r="395" spans="1:9" ht="15" x14ac:dyDescent="0.2">
      <c r="A395" s="610" t="s">
        <v>310</v>
      </c>
      <c r="B395" s="610"/>
      <c r="C395" s="610"/>
      <c r="D395" s="610"/>
      <c r="E395" s="610"/>
      <c r="F395" s="610"/>
      <c r="G395" s="610"/>
      <c r="H395" s="610"/>
      <c r="I395" s="610"/>
    </row>
    <row r="396" spans="1:9" ht="13.5" thickBot="1" x14ac:dyDescent="0.25">
      <c r="A396" s="291"/>
      <c r="B396" s="291"/>
      <c r="C396" s="291"/>
      <c r="D396" s="291"/>
      <c r="E396" s="291"/>
      <c r="F396" s="291"/>
      <c r="G396" s="291"/>
      <c r="H396" s="291"/>
      <c r="I396" s="209"/>
    </row>
    <row r="397" spans="1:9" ht="26.25" thickBot="1" x14ac:dyDescent="0.25">
      <c r="A397" s="618" t="s">
        <v>104</v>
      </c>
      <c r="B397" s="559" t="s">
        <v>50</v>
      </c>
      <c r="C397" s="602"/>
      <c r="D397" s="603"/>
      <c r="E397" s="150" t="s">
        <v>131</v>
      </c>
      <c r="F397" s="559" t="s">
        <v>51</v>
      </c>
      <c r="G397" s="602"/>
      <c r="H397" s="603"/>
      <c r="I397" s="312" t="s">
        <v>148</v>
      </c>
    </row>
    <row r="398" spans="1:9" ht="64.5" thickBot="1" x14ac:dyDescent="0.25">
      <c r="A398" s="619"/>
      <c r="B398" s="210" t="s">
        <v>130</v>
      </c>
      <c r="C398" s="211" t="s">
        <v>115</v>
      </c>
      <c r="D398" s="212" t="s">
        <v>40</v>
      </c>
      <c r="E398" s="213" t="s">
        <v>224</v>
      </c>
      <c r="F398" s="210" t="s">
        <v>130</v>
      </c>
      <c r="G398" s="211" t="s">
        <v>132</v>
      </c>
      <c r="H398" s="212" t="s">
        <v>147</v>
      </c>
      <c r="I398" s="313"/>
    </row>
    <row r="399" spans="1:9" ht="26.25" thickBot="1" x14ac:dyDescent="0.25">
      <c r="A399" s="327" t="s">
        <v>408</v>
      </c>
      <c r="B399" s="391">
        <v>5603148191.8599997</v>
      </c>
      <c r="C399" s="392"/>
      <c r="D399" s="393"/>
      <c r="E399" s="394">
        <v>28382773.600000001</v>
      </c>
      <c r="F399" s="214"/>
      <c r="G399" s="217"/>
      <c r="H399" s="216"/>
      <c r="I399" s="198">
        <f>SUM(B399:H399)</f>
        <v>5631530965.46</v>
      </c>
    </row>
    <row r="400" spans="1:9" ht="13.5" thickBot="1" x14ac:dyDescent="0.25">
      <c r="A400" s="218" t="s">
        <v>52</v>
      </c>
      <c r="B400" s="219">
        <f t="shared" ref="B400:I400" si="12">SUM(B401:B403)</f>
        <v>693995500</v>
      </c>
      <c r="C400" s="220">
        <f t="shared" si="12"/>
        <v>0</v>
      </c>
      <c r="D400" s="221">
        <f t="shared" si="12"/>
        <v>0</v>
      </c>
      <c r="E400" s="218">
        <f t="shared" si="12"/>
        <v>0</v>
      </c>
      <c r="F400" s="219">
        <f t="shared" si="12"/>
        <v>0</v>
      </c>
      <c r="G400" s="219">
        <f t="shared" si="12"/>
        <v>0</v>
      </c>
      <c r="H400" s="218">
        <f t="shared" si="12"/>
        <v>0</v>
      </c>
      <c r="I400" s="218">
        <f t="shared" si="12"/>
        <v>693995500</v>
      </c>
    </row>
    <row r="401" spans="1:9" x14ac:dyDescent="0.2">
      <c r="A401" s="354" t="s">
        <v>53</v>
      </c>
      <c r="B401" s="355">
        <v>693995500</v>
      </c>
      <c r="C401" s="356"/>
      <c r="D401" s="357"/>
      <c r="E401" s="358"/>
      <c r="F401" s="355"/>
      <c r="G401" s="359"/>
      <c r="H401" s="357"/>
      <c r="I401" s="360">
        <f>SUM(B401:H401)</f>
        <v>693995500</v>
      </c>
    </row>
    <row r="402" spans="1:9" x14ac:dyDescent="0.2">
      <c r="A402" s="361" t="s">
        <v>54</v>
      </c>
      <c r="B402" s="362"/>
      <c r="C402" s="347"/>
      <c r="D402" s="363"/>
      <c r="E402" s="230"/>
      <c r="F402" s="362"/>
      <c r="G402" s="364"/>
      <c r="H402" s="363"/>
      <c r="I402" s="360">
        <f>SUM(B402:H402)</f>
        <v>0</v>
      </c>
    </row>
    <row r="403" spans="1:9" ht="13.5" thickBot="1" x14ac:dyDescent="0.25">
      <c r="A403" s="365" t="s">
        <v>55</v>
      </c>
      <c r="B403" s="362"/>
      <c r="C403" s="347"/>
      <c r="D403" s="363"/>
      <c r="E403" s="230"/>
      <c r="F403" s="362"/>
      <c r="G403" s="364"/>
      <c r="H403" s="363"/>
      <c r="I403" s="360">
        <f>SUM(B403:H403)</f>
        <v>0</v>
      </c>
    </row>
    <row r="404" spans="1:9" ht="13.5" thickBot="1" x14ac:dyDescent="0.25">
      <c r="A404" s="218" t="s">
        <v>56</v>
      </c>
      <c r="B404" s="214">
        <f t="shared" ref="B404:I404" si="13">SUM(B405:B408)</f>
        <v>172941000</v>
      </c>
      <c r="C404" s="215">
        <f t="shared" si="13"/>
        <v>0</v>
      </c>
      <c r="D404" s="217">
        <f t="shared" si="13"/>
        <v>0</v>
      </c>
      <c r="E404" s="198">
        <f t="shared" si="13"/>
        <v>0</v>
      </c>
      <c r="F404" s="214">
        <f t="shared" si="13"/>
        <v>0</v>
      </c>
      <c r="G404" s="214">
        <f t="shared" si="13"/>
        <v>0</v>
      </c>
      <c r="H404" s="198">
        <f t="shared" si="13"/>
        <v>0</v>
      </c>
      <c r="I404" s="198">
        <f t="shared" si="13"/>
        <v>172941000</v>
      </c>
    </row>
    <row r="405" spans="1:9" ht="13.5" customHeight="1" x14ac:dyDescent="0.2">
      <c r="A405" s="366" t="s">
        <v>57</v>
      </c>
      <c r="B405" s="362">
        <v>172941000</v>
      </c>
      <c r="C405" s="347"/>
      <c r="D405" s="363"/>
      <c r="E405" s="230"/>
      <c r="F405" s="362"/>
      <c r="G405" s="364"/>
      <c r="H405" s="363"/>
      <c r="I405" s="360">
        <f>SUM(B405:H405)</f>
        <v>172941000</v>
      </c>
    </row>
    <row r="406" spans="1:9" x14ac:dyDescent="0.2">
      <c r="A406" s="366" t="s">
        <v>58</v>
      </c>
      <c r="B406" s="362"/>
      <c r="C406" s="347"/>
      <c r="D406" s="363"/>
      <c r="E406" s="230"/>
      <c r="F406" s="362"/>
      <c r="G406" s="364"/>
      <c r="H406" s="363"/>
      <c r="I406" s="360">
        <f>SUM(B406:H406)</f>
        <v>0</v>
      </c>
    </row>
    <row r="407" spans="1:9" x14ac:dyDescent="0.2">
      <c r="A407" s="366" t="s">
        <v>59</v>
      </c>
      <c r="B407" s="362"/>
      <c r="C407" s="347"/>
      <c r="D407" s="363"/>
      <c r="E407" s="230"/>
      <c r="F407" s="362"/>
      <c r="G407" s="364"/>
      <c r="H407" s="363"/>
      <c r="I407" s="360">
        <f>SUM(B407:H407)</f>
        <v>0</v>
      </c>
    </row>
    <row r="408" spans="1:9" ht="13.5" thickBot="1" x14ac:dyDescent="0.25">
      <c r="A408" s="367" t="s">
        <v>60</v>
      </c>
      <c r="B408" s="362"/>
      <c r="C408" s="347"/>
      <c r="D408" s="363"/>
      <c r="E408" s="230"/>
      <c r="F408" s="362"/>
      <c r="G408" s="364"/>
      <c r="H408" s="363"/>
      <c r="I408" s="360">
        <f>SUM(B408:H408)</f>
        <v>0</v>
      </c>
    </row>
    <row r="409" spans="1:9" ht="26.25" customHeight="1" thickBot="1" x14ac:dyDescent="0.25">
      <c r="A409" s="328" t="s">
        <v>371</v>
      </c>
      <c r="B409" s="329">
        <f t="shared" ref="B409:I409" si="14">B399+B400-B404</f>
        <v>6124202691.8599997</v>
      </c>
      <c r="C409" s="329">
        <f t="shared" si="14"/>
        <v>0</v>
      </c>
      <c r="D409" s="329">
        <f t="shared" si="14"/>
        <v>0</v>
      </c>
      <c r="E409" s="330">
        <f t="shared" si="14"/>
        <v>28382773.600000001</v>
      </c>
      <c r="F409" s="329">
        <f t="shared" si="14"/>
        <v>0</v>
      </c>
      <c r="G409" s="329">
        <f t="shared" si="14"/>
        <v>0</v>
      </c>
      <c r="H409" s="330">
        <f t="shared" si="14"/>
        <v>0</v>
      </c>
      <c r="I409" s="330">
        <f t="shared" si="14"/>
        <v>6152585465.46</v>
      </c>
    </row>
    <row r="410" spans="1:9" ht="40.5" customHeight="1" thickBot="1" x14ac:dyDescent="0.25">
      <c r="A410" s="327" t="s">
        <v>372</v>
      </c>
      <c r="B410" s="331">
        <v>46003178.729999997</v>
      </c>
      <c r="C410" s="332"/>
      <c r="D410" s="333"/>
      <c r="E410" s="334">
        <v>16258861.5</v>
      </c>
      <c r="F410" s="331"/>
      <c r="G410" s="335"/>
      <c r="H410" s="333"/>
      <c r="I410" s="334">
        <f>SUM(B410:H410)</f>
        <v>62262040.229999997</v>
      </c>
    </row>
    <row r="411" spans="1:9" x14ac:dyDescent="0.2">
      <c r="A411" s="382" t="s">
        <v>52</v>
      </c>
      <c r="B411" s="378">
        <v>21511202.91</v>
      </c>
      <c r="C411" s="379"/>
      <c r="D411" s="380"/>
      <c r="E411" s="385">
        <v>1269239.3899999999</v>
      </c>
      <c r="F411" s="378"/>
      <c r="G411" s="386"/>
      <c r="H411" s="380"/>
      <c r="I411" s="385">
        <f>SUM(B411:H411)</f>
        <v>22780442.300000001</v>
      </c>
    </row>
    <row r="412" spans="1:9" ht="13.5" thickBot="1" x14ac:dyDescent="0.25">
      <c r="A412" s="381" t="s">
        <v>56</v>
      </c>
      <c r="B412" s="375">
        <v>12280719.560000001</v>
      </c>
      <c r="C412" s="376"/>
      <c r="D412" s="377"/>
      <c r="E412" s="383"/>
      <c r="F412" s="375"/>
      <c r="G412" s="384"/>
      <c r="H412" s="377"/>
      <c r="I412" s="383">
        <f>SUM(B412:H412)</f>
        <v>12280719.560000001</v>
      </c>
    </row>
    <row r="413" spans="1:9" ht="41.25" customHeight="1" thickBot="1" x14ac:dyDescent="0.25">
      <c r="A413" s="336" t="s">
        <v>370</v>
      </c>
      <c r="B413" s="331">
        <f>B410+B411-B412</f>
        <v>55233662.079999998</v>
      </c>
      <c r="C413" s="332">
        <f t="shared" ref="C413:I413" si="15">C410+C411-C412</f>
        <v>0</v>
      </c>
      <c r="D413" s="333">
        <f t="shared" si="15"/>
        <v>0</v>
      </c>
      <c r="E413" s="334">
        <f t="shared" si="15"/>
        <v>17528100.890000001</v>
      </c>
      <c r="F413" s="331">
        <f t="shared" si="15"/>
        <v>0</v>
      </c>
      <c r="G413" s="335">
        <f t="shared" si="15"/>
        <v>0</v>
      </c>
      <c r="H413" s="333">
        <f t="shared" si="15"/>
        <v>0</v>
      </c>
      <c r="I413" s="334">
        <f t="shared" si="15"/>
        <v>72761762.969999999</v>
      </c>
    </row>
    <row r="414" spans="1:9" ht="26.25" customHeight="1" thickBot="1" x14ac:dyDescent="0.25">
      <c r="A414" s="320" t="s">
        <v>409</v>
      </c>
      <c r="B414" s="170">
        <f t="shared" ref="B414:I414" si="16">B399-B410</f>
        <v>5557145013.1300001</v>
      </c>
      <c r="C414" s="170">
        <f t="shared" si="16"/>
        <v>0</v>
      </c>
      <c r="D414" s="170">
        <f t="shared" si="16"/>
        <v>0</v>
      </c>
      <c r="E414" s="170">
        <f t="shared" si="16"/>
        <v>12123912.100000001</v>
      </c>
      <c r="F414" s="170">
        <f t="shared" si="16"/>
        <v>0</v>
      </c>
      <c r="G414" s="170">
        <f t="shared" si="16"/>
        <v>0</v>
      </c>
      <c r="H414" s="170">
        <f t="shared" si="16"/>
        <v>0</v>
      </c>
      <c r="I414" s="170">
        <f t="shared" si="16"/>
        <v>5569268925.2300005</v>
      </c>
    </row>
    <row r="415" spans="1:9" ht="26.25" customHeight="1" thickBot="1" x14ac:dyDescent="0.25">
      <c r="A415" s="374" t="s">
        <v>410</v>
      </c>
      <c r="B415" s="170">
        <f>B409-B413</f>
        <v>6068969029.7799997</v>
      </c>
      <c r="C415" s="170">
        <f t="shared" ref="C415:I415" si="17">C409-C413</f>
        <v>0</v>
      </c>
      <c r="D415" s="170">
        <f t="shared" si="17"/>
        <v>0</v>
      </c>
      <c r="E415" s="170">
        <f t="shared" si="17"/>
        <v>10854672.710000001</v>
      </c>
      <c r="F415" s="170">
        <f t="shared" si="17"/>
        <v>0</v>
      </c>
      <c r="G415" s="170">
        <f t="shared" si="17"/>
        <v>0</v>
      </c>
      <c r="H415" s="170">
        <f t="shared" si="17"/>
        <v>0</v>
      </c>
      <c r="I415" s="170">
        <f t="shared" si="17"/>
        <v>6079823702.4899998</v>
      </c>
    </row>
    <row r="416" spans="1:9" ht="26.25" customHeight="1" x14ac:dyDescent="0.2">
      <c r="A416" s="222"/>
      <c r="B416" s="223"/>
      <c r="C416" s="223"/>
      <c r="D416" s="223"/>
      <c r="E416" s="223"/>
      <c r="F416" s="223"/>
      <c r="G416" s="223"/>
      <c r="H416" s="223"/>
      <c r="I416" s="223"/>
    </row>
    <row r="418" spans="1:9" ht="15" x14ac:dyDescent="0.2">
      <c r="A418" s="700" t="s">
        <v>309</v>
      </c>
      <c r="B418" s="701"/>
      <c r="C418" s="701"/>
    </row>
    <row r="419" spans="1:9" ht="13.5" thickBot="1" x14ac:dyDescent="0.25">
      <c r="A419" s="147"/>
      <c r="B419" s="224"/>
      <c r="C419" s="224"/>
      <c r="E419" s="292"/>
      <c r="F419" s="292"/>
      <c r="G419" s="292"/>
      <c r="H419" s="292"/>
      <c r="I419" s="292"/>
    </row>
    <row r="420" spans="1:9" ht="13.5" thickBot="1" x14ac:dyDescent="0.25">
      <c r="A420" s="559" t="s">
        <v>133</v>
      </c>
      <c r="B420" s="603"/>
      <c r="C420" s="225" t="s">
        <v>152</v>
      </c>
      <c r="D420" s="126" t="s">
        <v>261</v>
      </c>
    </row>
    <row r="421" spans="1:9" x14ac:dyDescent="0.2">
      <c r="A421" s="717" t="s">
        <v>139</v>
      </c>
      <c r="B421" s="718"/>
      <c r="C421" s="415">
        <v>49151.56</v>
      </c>
      <c r="D421" s="415">
        <v>63245.05</v>
      </c>
      <c r="E421" s="226"/>
      <c r="F421" s="226"/>
      <c r="G421" s="226"/>
      <c r="H421" s="226"/>
      <c r="I421" s="226"/>
    </row>
    <row r="422" spans="1:9" x14ac:dyDescent="0.2">
      <c r="A422" s="623" t="s">
        <v>140</v>
      </c>
      <c r="B422" s="624"/>
      <c r="C422" s="415">
        <v>29136733.379999999</v>
      </c>
      <c r="D422" s="415">
        <v>61995713.43</v>
      </c>
      <c r="E422" s="227"/>
      <c r="F422" s="227"/>
      <c r="G422" s="227"/>
      <c r="H422" s="227"/>
      <c r="I422" s="227"/>
    </row>
    <row r="423" spans="1:9" x14ac:dyDescent="0.2">
      <c r="A423" s="623" t="s">
        <v>114</v>
      </c>
      <c r="B423" s="624"/>
      <c r="C423" s="402">
        <v>0</v>
      </c>
      <c r="D423" s="402">
        <v>0</v>
      </c>
      <c r="E423" s="228"/>
      <c r="F423" s="228"/>
      <c r="G423" s="228"/>
      <c r="H423" s="228"/>
      <c r="I423" s="228"/>
    </row>
    <row r="424" spans="1:9" x14ac:dyDescent="0.2">
      <c r="A424" s="867" t="s">
        <v>72</v>
      </c>
      <c r="B424" s="868"/>
      <c r="C424" s="229">
        <f>C425+C428+C429+C430+C431</f>
        <v>160275906.62</v>
      </c>
      <c r="D424" s="229">
        <f>D425+D428+D429+D430+D431</f>
        <v>272670471.50999999</v>
      </c>
    </row>
    <row r="425" spans="1:9" ht="27" customHeight="1" x14ac:dyDescent="0.2">
      <c r="A425" s="647" t="s">
        <v>254</v>
      </c>
      <c r="B425" s="648"/>
      <c r="C425" s="230">
        <f>C426-C427</f>
        <v>0</v>
      </c>
      <c r="D425" s="230">
        <f>D426-D427</f>
        <v>0</v>
      </c>
    </row>
    <row r="426" spans="1:9" x14ac:dyDescent="0.2">
      <c r="A426" s="637" t="s">
        <v>162</v>
      </c>
      <c r="B426" s="638"/>
      <c r="C426" s="407">
        <v>66924632.149999999</v>
      </c>
      <c r="D426" s="407">
        <v>315480538.68000001</v>
      </c>
    </row>
    <row r="427" spans="1:9" ht="25.5" customHeight="1" x14ac:dyDescent="0.2">
      <c r="A427" s="637" t="s">
        <v>164</v>
      </c>
      <c r="B427" s="638"/>
      <c r="C427" s="407">
        <v>66924632.149999999</v>
      </c>
      <c r="D427" s="407">
        <v>315480538.68000001</v>
      </c>
    </row>
    <row r="428" spans="1:9" x14ac:dyDescent="0.2">
      <c r="A428" s="625" t="s">
        <v>73</v>
      </c>
      <c r="B428" s="626"/>
      <c r="C428" s="407">
        <v>3551876.41</v>
      </c>
      <c r="D428" s="407">
        <v>3446682.27</v>
      </c>
    </row>
    <row r="429" spans="1:9" x14ac:dyDescent="0.2">
      <c r="A429" s="625" t="s">
        <v>141</v>
      </c>
      <c r="B429" s="626"/>
      <c r="C429" s="407">
        <v>91741686.010000005</v>
      </c>
      <c r="D429" s="407">
        <v>163289355.83000001</v>
      </c>
    </row>
    <row r="430" spans="1:9" x14ac:dyDescent="0.2">
      <c r="A430" s="625" t="s">
        <v>74</v>
      </c>
      <c r="B430" s="626"/>
      <c r="C430" s="408">
        <v>0</v>
      </c>
      <c r="D430" s="408">
        <v>0</v>
      </c>
    </row>
    <row r="431" spans="1:9" x14ac:dyDescent="0.2">
      <c r="A431" s="625" t="s">
        <v>86</v>
      </c>
      <c r="B431" s="626"/>
      <c r="C431" s="407">
        <v>64982344.200000003</v>
      </c>
      <c r="D431" s="407">
        <v>105934433.41</v>
      </c>
    </row>
    <row r="432" spans="1:9" ht="24.75" customHeight="1" thickBot="1" x14ac:dyDescent="0.25">
      <c r="A432" s="635" t="s">
        <v>75</v>
      </c>
      <c r="B432" s="636"/>
      <c r="C432" s="434">
        <v>0</v>
      </c>
      <c r="D432" s="434">
        <v>0</v>
      </c>
    </row>
    <row r="433" spans="1:4" ht="13.5" thickBot="1" x14ac:dyDescent="0.25">
      <c r="A433" s="639" t="s">
        <v>138</v>
      </c>
      <c r="B433" s="640"/>
      <c r="C433" s="170">
        <f>SUM(C421+C422+C423+C424+C432)</f>
        <v>189461791.56</v>
      </c>
      <c r="D433" s="170">
        <f>SUM(D421+D422+D423+D424+D432)</f>
        <v>334729429.99000001</v>
      </c>
    </row>
    <row r="436" spans="1:4" ht="15" x14ac:dyDescent="0.2">
      <c r="A436" s="304" t="s">
        <v>278</v>
      </c>
      <c r="B436" s="292"/>
      <c r="C436" s="292"/>
      <c r="D436" s="292"/>
    </row>
    <row r="437" spans="1:4" ht="13.5" thickBot="1" x14ac:dyDescent="0.25"/>
    <row r="438" spans="1:4" ht="13.5" thickBot="1" x14ac:dyDescent="0.25">
      <c r="A438" s="231" t="s">
        <v>71</v>
      </c>
      <c r="B438" s="232"/>
      <c r="C438" s="232"/>
      <c r="D438" s="233"/>
    </row>
    <row r="439" spans="1:4" ht="13.5" thickBot="1" x14ac:dyDescent="0.25">
      <c r="A439" s="713" t="s">
        <v>152</v>
      </c>
      <c r="B439" s="714"/>
      <c r="C439" s="711" t="s">
        <v>261</v>
      </c>
      <c r="D439" s="712"/>
    </row>
    <row r="440" spans="1:4" ht="13.5" thickBot="1" x14ac:dyDescent="0.25">
      <c r="A440" s="696">
        <v>0</v>
      </c>
      <c r="B440" s="697"/>
      <c r="C440" s="696">
        <v>0</v>
      </c>
      <c r="D440" s="857"/>
    </row>
    <row r="443" spans="1:4" ht="15" x14ac:dyDescent="0.2">
      <c r="A443" s="716" t="s">
        <v>394</v>
      </c>
      <c r="B443" s="716"/>
      <c r="C443" s="716"/>
      <c r="D443" s="571"/>
    </row>
    <row r="444" spans="1:4" ht="14.25" customHeight="1" x14ac:dyDescent="0.2">
      <c r="A444" s="715" t="s">
        <v>237</v>
      </c>
      <c r="B444" s="715"/>
      <c r="C444" s="715"/>
    </row>
    <row r="445" spans="1:4" ht="13.5" thickBot="1" x14ac:dyDescent="0.25">
      <c r="A445" s="234"/>
      <c r="B445" s="235"/>
      <c r="C445" s="235"/>
    </row>
    <row r="446" spans="1:4" ht="13.5" thickBot="1" x14ac:dyDescent="0.25">
      <c r="A446" s="688" t="s">
        <v>26</v>
      </c>
      <c r="B446" s="689"/>
      <c r="C446" s="176" t="s">
        <v>41</v>
      </c>
      <c r="D446" s="176" t="s">
        <v>411</v>
      </c>
    </row>
    <row r="447" spans="1:4" ht="28.15" customHeight="1" x14ac:dyDescent="0.2">
      <c r="A447" s="690" t="s">
        <v>392</v>
      </c>
      <c r="B447" s="691"/>
      <c r="C447" s="435">
        <v>0</v>
      </c>
      <c r="D447" s="436">
        <v>0</v>
      </c>
    </row>
    <row r="448" spans="1:4" x14ac:dyDescent="0.2">
      <c r="A448" s="702" t="s">
        <v>393</v>
      </c>
      <c r="B448" s="703"/>
      <c r="C448" s="437">
        <v>0</v>
      </c>
      <c r="D448" s="438">
        <v>0</v>
      </c>
    </row>
    <row r="449" spans="1:4" x14ac:dyDescent="0.2">
      <c r="A449" s="704" t="s">
        <v>47</v>
      </c>
      <c r="B449" s="705"/>
      <c r="C449" s="439"/>
      <c r="D449" s="236"/>
    </row>
    <row r="450" spans="1:4" x14ac:dyDescent="0.2">
      <c r="A450" s="706" t="s">
        <v>48</v>
      </c>
      <c r="B450" s="707"/>
      <c r="C450" s="437">
        <v>0</v>
      </c>
      <c r="D450" s="438">
        <v>0</v>
      </c>
    </row>
    <row r="451" spans="1:4" ht="13.5" customHeight="1" thickBot="1" x14ac:dyDescent="0.25">
      <c r="A451" s="708" t="s">
        <v>49</v>
      </c>
      <c r="B451" s="709"/>
      <c r="C451" s="440">
        <v>0</v>
      </c>
      <c r="D451" s="441">
        <v>0</v>
      </c>
    </row>
    <row r="455" spans="1:4" x14ac:dyDescent="0.2">
      <c r="A455" s="285" t="s">
        <v>335</v>
      </c>
      <c r="B455" s="285"/>
      <c r="C455" s="285"/>
    </row>
    <row r="456" spans="1:4" ht="13.5" thickBot="1" x14ac:dyDescent="0.25">
      <c r="A456" s="147"/>
      <c r="B456" s="147"/>
      <c r="C456" s="147"/>
    </row>
    <row r="457" spans="1:4" ht="26.25" thickBot="1" x14ac:dyDescent="0.25">
      <c r="A457" s="237"/>
      <c r="B457" s="225" t="s">
        <v>42</v>
      </c>
      <c r="C457" s="162" t="s">
        <v>108</v>
      </c>
    </row>
    <row r="458" spans="1:4" ht="13.5" thickBot="1" x14ac:dyDescent="0.25">
      <c r="A458" s="195" t="s">
        <v>121</v>
      </c>
      <c r="B458" s="404">
        <f>B459+B464</f>
        <v>558838092.55000007</v>
      </c>
      <c r="C458" s="404">
        <f>C459+C464</f>
        <v>361115649.59999996</v>
      </c>
    </row>
    <row r="459" spans="1:4" x14ac:dyDescent="0.2">
      <c r="A459" s="368" t="s">
        <v>295</v>
      </c>
      <c r="B459" s="239">
        <f>SUM(B461:B463)</f>
        <v>0</v>
      </c>
      <c r="C459" s="239">
        <f>SUM(C461:C463)</f>
        <v>0</v>
      </c>
    </row>
    <row r="460" spans="1:4" x14ac:dyDescent="0.2">
      <c r="A460" s="314" t="s">
        <v>135</v>
      </c>
      <c r="B460" s="241">
        <v>0</v>
      </c>
      <c r="C460" s="242">
        <v>0</v>
      </c>
    </row>
    <row r="461" spans="1:4" x14ac:dyDescent="0.2">
      <c r="A461" s="240"/>
      <c r="B461" s="241">
        <v>0</v>
      </c>
      <c r="C461" s="242">
        <v>0</v>
      </c>
    </row>
    <row r="462" spans="1:4" x14ac:dyDescent="0.2">
      <c r="A462" s="240"/>
      <c r="B462" s="241">
        <v>0</v>
      </c>
      <c r="C462" s="242">
        <v>0</v>
      </c>
    </row>
    <row r="463" spans="1:4" ht="13.5" thickBot="1" x14ac:dyDescent="0.25">
      <c r="A463" s="243"/>
      <c r="B463" s="244">
        <v>0</v>
      </c>
      <c r="C463" s="245">
        <v>0</v>
      </c>
    </row>
    <row r="464" spans="1:4" x14ac:dyDescent="0.2">
      <c r="A464" s="368" t="s">
        <v>296</v>
      </c>
      <c r="B464" s="239">
        <f>SUM(B466:B470)</f>
        <v>558838092.55000007</v>
      </c>
      <c r="C464" s="239">
        <f>SUM(C466:C470)</f>
        <v>361115649.59999996</v>
      </c>
    </row>
    <row r="465" spans="1:3" x14ac:dyDescent="0.2">
      <c r="A465" s="314" t="s">
        <v>135</v>
      </c>
      <c r="B465" s="246"/>
      <c r="C465" s="247"/>
    </row>
    <row r="466" spans="1:3" ht="22.5" x14ac:dyDescent="0.2">
      <c r="A466" s="401" t="s">
        <v>423</v>
      </c>
      <c r="B466" s="405">
        <v>2645661</v>
      </c>
      <c r="C466" s="405">
        <v>231434.79</v>
      </c>
    </row>
    <row r="467" spans="1:3" s="390" customFormat="1" ht="22.5" x14ac:dyDescent="0.2">
      <c r="A467" s="401" t="s">
        <v>424</v>
      </c>
      <c r="B467" s="405">
        <v>27226832.629999999</v>
      </c>
      <c r="C467" s="405">
        <v>7574515.0800000001</v>
      </c>
    </row>
    <row r="468" spans="1:3" s="390" customFormat="1" ht="22.5" x14ac:dyDescent="0.2">
      <c r="A468" s="401" t="s">
        <v>425</v>
      </c>
      <c r="B468" s="405">
        <v>519779165.20999998</v>
      </c>
      <c r="C468" s="405">
        <v>351714192.81</v>
      </c>
    </row>
    <row r="469" spans="1:3" ht="35.25" customHeight="1" x14ac:dyDescent="0.2">
      <c r="A469" s="401" t="s">
        <v>426</v>
      </c>
      <c r="B469" s="405">
        <v>9017653.2300000004</v>
      </c>
      <c r="C469" s="405">
        <v>790368.71</v>
      </c>
    </row>
    <row r="470" spans="1:3" ht="13.5" thickBot="1" x14ac:dyDescent="0.25">
      <c r="A470" s="401" t="s">
        <v>427</v>
      </c>
      <c r="B470" s="405">
        <v>168780.48</v>
      </c>
      <c r="C470" s="405">
        <v>805138.21</v>
      </c>
    </row>
    <row r="471" spans="1:3" ht="13.5" thickBot="1" x14ac:dyDescent="0.25">
      <c r="A471" s="195" t="s">
        <v>122</v>
      </c>
      <c r="B471" s="404">
        <f>B472+B479</f>
        <v>30820395.060000002</v>
      </c>
      <c r="C471" s="404">
        <f>C472+C479</f>
        <v>35696857.620000005</v>
      </c>
    </row>
    <row r="472" spans="1:3" x14ac:dyDescent="0.2">
      <c r="A472" s="369" t="s">
        <v>295</v>
      </c>
      <c r="B472" s="246">
        <f>SUM(B477:B477)</f>
        <v>0</v>
      </c>
      <c r="C472" s="246">
        <f>SUM(C477:C477)</f>
        <v>0</v>
      </c>
    </row>
    <row r="473" spans="1:3" x14ac:dyDescent="0.2">
      <c r="A473" s="318" t="s">
        <v>135</v>
      </c>
      <c r="B473" s="241"/>
      <c r="C473" s="242"/>
    </row>
    <row r="474" spans="1:3" s="390" customFormat="1" x14ac:dyDescent="0.2">
      <c r="A474" s="389"/>
      <c r="B474" s="241">
        <v>0</v>
      </c>
      <c r="C474" s="242">
        <v>0</v>
      </c>
    </row>
    <row r="475" spans="1:3" s="390" customFormat="1" x14ac:dyDescent="0.2">
      <c r="A475" s="389"/>
      <c r="B475" s="241">
        <v>0</v>
      </c>
      <c r="C475" s="242">
        <v>0</v>
      </c>
    </row>
    <row r="476" spans="1:3" s="390" customFormat="1" x14ac:dyDescent="0.2">
      <c r="A476" s="389"/>
      <c r="B476" s="241">
        <v>0</v>
      </c>
      <c r="C476" s="242">
        <v>0</v>
      </c>
    </row>
    <row r="477" spans="1:3" x14ac:dyDescent="0.2">
      <c r="A477" s="248"/>
      <c r="B477" s="241">
        <v>0</v>
      </c>
      <c r="C477" s="242">
        <v>0</v>
      </c>
    </row>
    <row r="478" spans="1:3" s="390" customFormat="1" x14ac:dyDescent="0.2">
      <c r="A478" s="406"/>
      <c r="B478" s="241">
        <v>0</v>
      </c>
      <c r="C478" s="242">
        <v>0</v>
      </c>
    </row>
    <row r="479" spans="1:3" x14ac:dyDescent="0.2">
      <c r="A479" s="370" t="s">
        <v>296</v>
      </c>
      <c r="B479" s="249">
        <f>SUM(B481:B484)</f>
        <v>30820395.060000002</v>
      </c>
      <c r="C479" s="249">
        <f>SUM(C481:C484)</f>
        <v>35696857.620000005</v>
      </c>
    </row>
    <row r="480" spans="1:3" x14ac:dyDescent="0.2">
      <c r="A480" s="318" t="s">
        <v>135</v>
      </c>
      <c r="B480" s="241"/>
      <c r="C480" s="241"/>
    </row>
    <row r="481" spans="1:9" ht="33.75" x14ac:dyDescent="0.2">
      <c r="A481" s="401" t="s">
        <v>428</v>
      </c>
      <c r="B481" s="405">
        <v>15059869.470000001</v>
      </c>
      <c r="C481" s="405">
        <v>20879056.969999999</v>
      </c>
    </row>
    <row r="482" spans="1:9" ht="33.75" x14ac:dyDescent="0.2">
      <c r="A482" s="401" t="s">
        <v>429</v>
      </c>
      <c r="B482" s="405">
        <v>206338.59</v>
      </c>
      <c r="C482" s="405">
        <v>141761.04999999999</v>
      </c>
    </row>
    <row r="483" spans="1:9" s="390" customFormat="1" ht="80.25" customHeight="1" x14ac:dyDescent="0.2">
      <c r="A483" s="401" t="s">
        <v>430</v>
      </c>
      <c r="B483" s="405">
        <v>15384516.390000001</v>
      </c>
      <c r="C483" s="405">
        <v>13872284.58</v>
      </c>
    </row>
    <row r="484" spans="1:9" ht="33.75" x14ac:dyDescent="0.2">
      <c r="A484" s="401" t="s">
        <v>431</v>
      </c>
      <c r="B484" s="405">
        <v>169670.61</v>
      </c>
      <c r="C484" s="405">
        <v>803755.02</v>
      </c>
    </row>
    <row r="485" spans="1:9" x14ac:dyDescent="0.2">
      <c r="A485" s="285"/>
      <c r="B485" s="285"/>
      <c r="C485" s="285"/>
    </row>
    <row r="486" spans="1:9" s="390" customFormat="1" x14ac:dyDescent="0.2">
      <c r="A486" s="388"/>
      <c r="B486" s="388"/>
      <c r="C486" s="388"/>
    </row>
    <row r="487" spans="1:9" s="390" customFormat="1" x14ac:dyDescent="0.2">
      <c r="A487" s="388"/>
      <c r="B487" s="388"/>
      <c r="C487" s="388"/>
    </row>
    <row r="488" spans="1:9" s="390" customFormat="1" x14ac:dyDescent="0.2">
      <c r="A488" s="388"/>
      <c r="B488" s="388"/>
      <c r="C488" s="388"/>
    </row>
    <row r="489" spans="1:9" s="390" customFormat="1" x14ac:dyDescent="0.2">
      <c r="A489" s="388"/>
      <c r="B489" s="388"/>
      <c r="C489" s="388"/>
    </row>
    <row r="490" spans="1:9" s="390" customFormat="1" x14ac:dyDescent="0.2">
      <c r="A490" s="388"/>
      <c r="B490" s="388"/>
      <c r="C490" s="388"/>
    </row>
    <row r="491" spans="1:9" s="390" customFormat="1" x14ac:dyDescent="0.2">
      <c r="A491" s="388"/>
      <c r="B491" s="388"/>
      <c r="C491" s="388"/>
    </row>
    <row r="492" spans="1:9" s="390" customFormat="1" x14ac:dyDescent="0.2">
      <c r="A492" s="388"/>
      <c r="B492" s="388"/>
      <c r="C492" s="388"/>
    </row>
    <row r="493" spans="1:9" s="390" customFormat="1" x14ac:dyDescent="0.2">
      <c r="A493" s="388"/>
      <c r="B493" s="388"/>
      <c r="C493" s="388"/>
    </row>
    <row r="494" spans="1:9" x14ac:dyDescent="0.2">
      <c r="A494" s="285"/>
      <c r="B494" s="285"/>
      <c r="C494" s="285"/>
    </row>
    <row r="495" spans="1:9" ht="43.5" customHeight="1" x14ac:dyDescent="0.2">
      <c r="A495" s="907" t="s">
        <v>384</v>
      </c>
      <c r="B495" s="900"/>
      <c r="C495" s="900"/>
      <c r="D495" s="900"/>
      <c r="E495" s="908"/>
      <c r="F495" s="908"/>
      <c r="G495" s="908"/>
      <c r="H495" s="908"/>
      <c r="I495" s="908"/>
    </row>
    <row r="496" spans="1:9" ht="13.5" thickBot="1" x14ac:dyDescent="0.25">
      <c r="A496" s="282"/>
      <c r="B496" s="282"/>
      <c r="C496" s="282"/>
      <c r="D496" s="282"/>
      <c r="E496" s="9"/>
      <c r="F496" s="9"/>
      <c r="G496" s="9"/>
      <c r="H496" s="9"/>
      <c r="I496" s="9"/>
    </row>
    <row r="497" spans="1:7" ht="55.5" customHeight="1" thickBot="1" x14ac:dyDescent="0.25">
      <c r="A497" s="913" t="s">
        <v>421</v>
      </c>
      <c r="B497" s="914"/>
      <c r="C497" s="914"/>
      <c r="D497" s="914"/>
      <c r="E497" s="773"/>
    </row>
    <row r="498" spans="1:7" ht="24.75" customHeight="1" thickBot="1" x14ac:dyDescent="0.25">
      <c r="A498" s="692" t="s">
        <v>152</v>
      </c>
      <c r="B498" s="693"/>
      <c r="C498" s="694" t="s">
        <v>153</v>
      </c>
      <c r="D498" s="695"/>
      <c r="E498" s="315" t="s">
        <v>146</v>
      </c>
    </row>
    <row r="499" spans="1:7" ht="20.25" customHeight="1" thickBot="1" x14ac:dyDescent="0.25">
      <c r="A499" s="696">
        <v>0</v>
      </c>
      <c r="B499" s="697"/>
      <c r="C499" s="698">
        <v>0</v>
      </c>
      <c r="D499" s="699"/>
      <c r="E499" s="251"/>
    </row>
    <row r="500" spans="1:7" x14ac:dyDescent="0.2">
      <c r="A500" s="285"/>
      <c r="B500" s="285"/>
      <c r="C500" s="285"/>
    </row>
    <row r="501" spans="1:7" x14ac:dyDescent="0.2">
      <c r="A501" s="285"/>
      <c r="B501" s="285"/>
      <c r="C501" s="285"/>
    </row>
    <row r="502" spans="1:7" x14ac:dyDescent="0.2">
      <c r="A502" s="285"/>
      <c r="B502" s="285"/>
      <c r="C502" s="285"/>
    </row>
    <row r="503" spans="1:7" x14ac:dyDescent="0.2">
      <c r="A503" s="285"/>
      <c r="B503" s="285"/>
      <c r="C503" s="285"/>
    </row>
    <row r="504" spans="1:7" x14ac:dyDescent="0.2">
      <c r="A504" s="285"/>
      <c r="B504" s="285"/>
      <c r="C504" s="285"/>
    </row>
    <row r="505" spans="1:7" x14ac:dyDescent="0.2">
      <c r="A505" s="285"/>
      <c r="B505" s="285"/>
      <c r="C505" s="285"/>
    </row>
    <row r="506" spans="1:7" x14ac:dyDescent="0.2">
      <c r="A506" s="285"/>
      <c r="B506" s="285"/>
      <c r="C506" s="285"/>
    </row>
    <row r="507" spans="1:7" x14ac:dyDescent="0.2">
      <c r="A507" s="285"/>
      <c r="B507" s="285"/>
      <c r="C507" s="285"/>
    </row>
    <row r="508" spans="1:7" x14ac:dyDescent="0.2">
      <c r="A508" s="285"/>
      <c r="B508" s="285"/>
      <c r="C508" s="285"/>
    </row>
    <row r="509" spans="1:7" x14ac:dyDescent="0.2">
      <c r="A509" s="285" t="s">
        <v>342</v>
      </c>
      <c r="B509" s="285"/>
      <c r="C509" s="285"/>
    </row>
    <row r="510" spans="1:7" x14ac:dyDescent="0.2">
      <c r="A510" s="627" t="s">
        <v>326</v>
      </c>
      <c r="B510" s="628"/>
      <c r="C510" s="628"/>
    </row>
    <row r="511" spans="1:7" ht="13.5" thickBot="1" x14ac:dyDescent="0.25">
      <c r="A511" s="285"/>
      <c r="B511" s="285"/>
      <c r="C511" s="285"/>
    </row>
    <row r="512" spans="1:7" ht="26.25" thickBot="1" x14ac:dyDescent="0.25">
      <c r="A512" s="798" t="s">
        <v>367</v>
      </c>
      <c r="B512" s="799"/>
      <c r="C512" s="799"/>
      <c r="D512" s="800"/>
      <c r="E512" s="225" t="s">
        <v>42</v>
      </c>
      <c r="F512" s="162" t="s">
        <v>108</v>
      </c>
      <c r="G512" s="252"/>
    </row>
    <row r="513" spans="1:7" ht="14.25" customHeight="1" thickBot="1" x14ac:dyDescent="0.25">
      <c r="A513" s="596" t="s">
        <v>382</v>
      </c>
      <c r="B513" s="858"/>
      <c r="C513" s="858"/>
      <c r="D513" s="859"/>
      <c r="E513" s="238">
        <f>SUM(E514:E521)</f>
        <v>1296778.5799999998</v>
      </c>
      <c r="F513" s="238">
        <f>SUM(F514:F521)</f>
        <v>820186.18</v>
      </c>
      <c r="G513" s="253"/>
    </row>
    <row r="514" spans="1:7" x14ac:dyDescent="0.2">
      <c r="A514" s="860" t="s">
        <v>173</v>
      </c>
      <c r="B514" s="861"/>
      <c r="C514" s="861"/>
      <c r="D514" s="862"/>
      <c r="E514" s="407">
        <v>625555.22</v>
      </c>
      <c r="F514" s="407">
        <v>773467.15</v>
      </c>
      <c r="G514" s="125"/>
    </row>
    <row r="515" spans="1:7" x14ac:dyDescent="0.2">
      <c r="A515" s="620" t="s">
        <v>174</v>
      </c>
      <c r="B515" s="710"/>
      <c r="C515" s="710"/>
      <c r="D515" s="621"/>
      <c r="E515" s="407">
        <v>612281.03</v>
      </c>
      <c r="F515" s="407">
        <v>10937.7</v>
      </c>
      <c r="G515" s="125"/>
    </row>
    <row r="516" spans="1:7" x14ac:dyDescent="0.2">
      <c r="A516" s="620" t="s">
        <v>175</v>
      </c>
      <c r="B516" s="710"/>
      <c r="C516" s="710"/>
      <c r="D516" s="621"/>
      <c r="E516" s="408">
        <v>0</v>
      </c>
      <c r="F516" s="408">
        <v>0</v>
      </c>
      <c r="G516" s="125"/>
    </row>
    <row r="517" spans="1:7" x14ac:dyDescent="0.2">
      <c r="A517" s="658" t="s">
        <v>176</v>
      </c>
      <c r="B517" s="659"/>
      <c r="C517" s="659"/>
      <c r="D517" s="660"/>
      <c r="E517" s="408">
        <v>0</v>
      </c>
      <c r="F517" s="408">
        <v>0</v>
      </c>
      <c r="G517" s="125"/>
    </row>
    <row r="518" spans="1:7" x14ac:dyDescent="0.2">
      <c r="A518" s="620" t="s">
        <v>177</v>
      </c>
      <c r="B518" s="710"/>
      <c r="C518" s="710"/>
      <c r="D518" s="621"/>
      <c r="E518" s="407">
        <v>45159.88</v>
      </c>
      <c r="F518" s="407">
        <v>18190.16</v>
      </c>
      <c r="G518" s="125"/>
    </row>
    <row r="519" spans="1:7" ht="24.75" customHeight="1" x14ac:dyDescent="0.2">
      <c r="A519" s="584" t="s">
        <v>178</v>
      </c>
      <c r="B519" s="685"/>
      <c r="C519" s="685"/>
      <c r="D519" s="622"/>
      <c r="E519" s="408">
        <v>0</v>
      </c>
      <c r="F519" s="408">
        <v>0</v>
      </c>
      <c r="G519" s="125"/>
    </row>
    <row r="520" spans="1:7" x14ac:dyDescent="0.2">
      <c r="A520" s="584" t="s">
        <v>179</v>
      </c>
      <c r="B520" s="685"/>
      <c r="C520" s="685"/>
      <c r="D520" s="622"/>
      <c r="E520" s="408">
        <v>0</v>
      </c>
      <c r="F520" s="408">
        <v>0</v>
      </c>
      <c r="G520" s="125"/>
    </row>
    <row r="521" spans="1:7" ht="13.5" thickBot="1" x14ac:dyDescent="0.25">
      <c r="A521" s="598" t="s">
        <v>180</v>
      </c>
      <c r="B521" s="686"/>
      <c r="C521" s="686"/>
      <c r="D521" s="687"/>
      <c r="E521" s="407">
        <v>13782.45</v>
      </c>
      <c r="F521" s="407">
        <v>17591.169999999998</v>
      </c>
      <c r="G521" s="125"/>
    </row>
    <row r="522" spans="1:7" ht="13.5" thickBot="1" x14ac:dyDescent="0.25">
      <c r="A522" s="596" t="s">
        <v>279</v>
      </c>
      <c r="B522" s="858"/>
      <c r="C522" s="858"/>
      <c r="D522" s="859"/>
      <c r="E522" s="434">
        <v>0</v>
      </c>
      <c r="F522" s="434">
        <v>0</v>
      </c>
      <c r="G522" s="254"/>
    </row>
    <row r="523" spans="1:7" ht="13.5" thickBot="1" x14ac:dyDescent="0.25">
      <c r="A523" s="670" t="s">
        <v>280</v>
      </c>
      <c r="B523" s="671"/>
      <c r="C523" s="671"/>
      <c r="D523" s="672"/>
      <c r="E523" s="434">
        <v>0</v>
      </c>
      <c r="F523" s="434">
        <v>0</v>
      </c>
      <c r="G523" s="254"/>
    </row>
    <row r="524" spans="1:7" ht="13.5" thickBot="1" x14ac:dyDescent="0.25">
      <c r="A524" s="670" t="s">
        <v>281</v>
      </c>
      <c r="B524" s="671"/>
      <c r="C524" s="671"/>
      <c r="D524" s="672"/>
      <c r="E524" s="415">
        <v>168780.48</v>
      </c>
      <c r="F524" s="415">
        <v>805138.21</v>
      </c>
      <c r="G524" s="254"/>
    </row>
    <row r="525" spans="1:7" ht="13.5" thickBot="1" x14ac:dyDescent="0.25">
      <c r="A525" s="854" t="s">
        <v>349</v>
      </c>
      <c r="B525" s="855"/>
      <c r="C525" s="855"/>
      <c r="D525" s="856"/>
      <c r="E525" s="434">
        <v>0</v>
      </c>
      <c r="F525" s="434">
        <v>0</v>
      </c>
      <c r="G525" s="254"/>
    </row>
    <row r="526" spans="1:7" ht="13.5" thickBot="1" x14ac:dyDescent="0.25">
      <c r="A526" s="854" t="s">
        <v>282</v>
      </c>
      <c r="B526" s="855"/>
      <c r="C526" s="855"/>
      <c r="D526" s="856"/>
      <c r="E526" s="238">
        <f>E527+E535+E538+E541</f>
        <v>18233871586.100002</v>
      </c>
      <c r="F526" s="238">
        <f>SUM(F527+F535+F538+F541)</f>
        <v>17975053633.149998</v>
      </c>
      <c r="G526" s="253"/>
    </row>
    <row r="527" spans="1:7" x14ac:dyDescent="0.2">
      <c r="A527" s="860" t="s">
        <v>79</v>
      </c>
      <c r="B527" s="861"/>
      <c r="C527" s="861"/>
      <c r="D527" s="862"/>
      <c r="E527" s="293">
        <f>SUM(E528:E534)</f>
        <v>2534190838.5400004</v>
      </c>
      <c r="F527" s="293">
        <f>SUM(F528:F534)</f>
        <v>2731881514.25</v>
      </c>
      <c r="G527" s="255"/>
    </row>
    <row r="528" spans="1:7" x14ac:dyDescent="0.2">
      <c r="A528" s="864" t="s">
        <v>80</v>
      </c>
      <c r="B528" s="865"/>
      <c r="C528" s="865"/>
      <c r="D528" s="866"/>
      <c r="E528" s="407">
        <v>1450852619.6700001</v>
      </c>
      <c r="F528" s="407">
        <v>1603614910.26</v>
      </c>
      <c r="G528" s="256"/>
    </row>
    <row r="529" spans="1:7" x14ac:dyDescent="0.2">
      <c r="A529" s="864" t="s">
        <v>81</v>
      </c>
      <c r="B529" s="865"/>
      <c r="C529" s="865"/>
      <c r="D529" s="866"/>
      <c r="E529" s="407">
        <v>26599480.300000001</v>
      </c>
      <c r="F529" s="407">
        <v>25073602.600000001</v>
      </c>
      <c r="G529" s="256"/>
    </row>
    <row r="530" spans="1:7" x14ac:dyDescent="0.2">
      <c r="A530" s="864" t="s">
        <v>82</v>
      </c>
      <c r="B530" s="865"/>
      <c r="C530" s="865"/>
      <c r="D530" s="866"/>
      <c r="E530" s="407">
        <v>778195497.91999996</v>
      </c>
      <c r="F530" s="407">
        <v>817996894.76999998</v>
      </c>
      <c r="G530" s="256"/>
    </row>
    <row r="531" spans="1:7" x14ac:dyDescent="0.2">
      <c r="A531" s="864" t="s">
        <v>181</v>
      </c>
      <c r="B531" s="865"/>
      <c r="C531" s="865"/>
      <c r="D531" s="866"/>
      <c r="E531" s="407">
        <v>1195648.78</v>
      </c>
      <c r="F531" s="407">
        <v>1823173</v>
      </c>
      <c r="G531" s="256"/>
    </row>
    <row r="532" spans="1:7" x14ac:dyDescent="0.2">
      <c r="A532" s="864" t="s">
        <v>85</v>
      </c>
      <c r="B532" s="865"/>
      <c r="C532" s="865"/>
      <c r="D532" s="866"/>
      <c r="E532" s="407">
        <v>3268</v>
      </c>
      <c r="F532" s="407">
        <v>3409.8</v>
      </c>
      <c r="G532" s="256"/>
    </row>
    <row r="533" spans="1:7" x14ac:dyDescent="0.2">
      <c r="A533" s="864" t="s">
        <v>182</v>
      </c>
      <c r="B533" s="865"/>
      <c r="C533" s="865"/>
      <c r="D533" s="866"/>
      <c r="E533" s="407">
        <v>131020354.26000001</v>
      </c>
      <c r="F533" s="407">
        <v>138787132.69999999</v>
      </c>
      <c r="G533" s="256"/>
    </row>
    <row r="534" spans="1:7" x14ac:dyDescent="0.2">
      <c r="A534" s="864" t="s">
        <v>86</v>
      </c>
      <c r="B534" s="865"/>
      <c r="C534" s="865"/>
      <c r="D534" s="866"/>
      <c r="E534" s="407">
        <v>146323969.61000001</v>
      </c>
      <c r="F534" s="407">
        <v>144582391.12</v>
      </c>
      <c r="G534" s="256"/>
    </row>
    <row r="535" spans="1:7" x14ac:dyDescent="0.2">
      <c r="A535" s="584" t="s">
        <v>87</v>
      </c>
      <c r="B535" s="685"/>
      <c r="C535" s="685"/>
      <c r="D535" s="622"/>
      <c r="E535" s="407">
        <v>8300369800.1800003</v>
      </c>
      <c r="F535" s="407">
        <v>7716764735</v>
      </c>
      <c r="G535" s="255"/>
    </row>
    <row r="536" spans="1:7" x14ac:dyDescent="0.2">
      <c r="A536" s="864" t="s">
        <v>88</v>
      </c>
      <c r="B536" s="865"/>
      <c r="C536" s="865"/>
      <c r="D536" s="866"/>
      <c r="E536" s="407">
        <v>6935630340.3900003</v>
      </c>
      <c r="F536" s="407">
        <v>5798725656</v>
      </c>
      <c r="G536" s="256"/>
    </row>
    <row r="537" spans="1:7" x14ac:dyDescent="0.2">
      <c r="A537" s="864" t="s">
        <v>89</v>
      </c>
      <c r="B537" s="865"/>
      <c r="C537" s="865"/>
      <c r="D537" s="866"/>
      <c r="E537" s="407">
        <v>1364739459.79</v>
      </c>
      <c r="F537" s="407">
        <v>1918039079</v>
      </c>
      <c r="G537" s="256"/>
    </row>
    <row r="538" spans="1:7" x14ac:dyDescent="0.2">
      <c r="A538" s="620" t="s">
        <v>90</v>
      </c>
      <c r="B538" s="710"/>
      <c r="C538" s="710"/>
      <c r="D538" s="621"/>
      <c r="E538" s="407">
        <v>5275085459.5200005</v>
      </c>
      <c r="F538" s="407">
        <f>F539+F540</f>
        <v>5131438752.46</v>
      </c>
      <c r="G538" s="255"/>
    </row>
    <row r="539" spans="1:7" x14ac:dyDescent="0.2">
      <c r="A539" s="864" t="s">
        <v>91</v>
      </c>
      <c r="B539" s="865"/>
      <c r="C539" s="865"/>
      <c r="D539" s="866"/>
      <c r="E539" s="407">
        <v>2305660862.52</v>
      </c>
      <c r="F539" s="407">
        <v>1423513309.01</v>
      </c>
      <c r="G539" s="256"/>
    </row>
    <row r="540" spans="1:7" x14ac:dyDescent="0.2">
      <c r="A540" s="864" t="s">
        <v>92</v>
      </c>
      <c r="B540" s="865"/>
      <c r="C540" s="865"/>
      <c r="D540" s="866"/>
      <c r="E540" s="407">
        <v>2969424597</v>
      </c>
      <c r="F540" s="407">
        <v>3707925443.4499998</v>
      </c>
      <c r="G540" s="256"/>
    </row>
    <row r="541" spans="1:7" x14ac:dyDescent="0.2">
      <c r="A541" s="620" t="s">
        <v>93</v>
      </c>
      <c r="B541" s="710"/>
      <c r="C541" s="710"/>
      <c r="D541" s="621"/>
      <c r="E541" s="407">
        <v>2124225487.8599999</v>
      </c>
      <c r="F541" s="407">
        <f>SUM(F542:F555)</f>
        <v>2394968631.4400001</v>
      </c>
      <c r="G541" s="255"/>
    </row>
    <row r="542" spans="1:7" x14ac:dyDescent="0.2">
      <c r="A542" s="864" t="s">
        <v>94</v>
      </c>
      <c r="B542" s="865"/>
      <c r="C542" s="865"/>
      <c r="D542" s="866"/>
      <c r="E542" s="407">
        <v>123563897.45999999</v>
      </c>
      <c r="F542" s="407">
        <v>113825218.13</v>
      </c>
      <c r="G542" s="125"/>
    </row>
    <row r="543" spans="1:7" x14ac:dyDescent="0.2">
      <c r="A543" s="864" t="s">
        <v>95</v>
      </c>
      <c r="B543" s="865"/>
      <c r="C543" s="865"/>
      <c r="D543" s="866"/>
      <c r="E543" s="408">
        <v>0</v>
      </c>
      <c r="F543" s="408">
        <v>0</v>
      </c>
      <c r="G543" s="125"/>
    </row>
    <row r="544" spans="1:7" x14ac:dyDescent="0.2">
      <c r="A544" s="884" t="s">
        <v>386</v>
      </c>
      <c r="B544" s="885"/>
      <c r="C544" s="885"/>
      <c r="D544" s="886"/>
      <c r="E544" s="408">
        <v>0</v>
      </c>
      <c r="F544" s="408">
        <v>0</v>
      </c>
      <c r="G544" s="310"/>
    </row>
    <row r="545" spans="1:9" x14ac:dyDescent="0.2">
      <c r="A545" s="864" t="s">
        <v>96</v>
      </c>
      <c r="B545" s="865"/>
      <c r="C545" s="865"/>
      <c r="D545" s="866"/>
      <c r="E545" s="408">
        <v>0</v>
      </c>
      <c r="F545" s="408">
        <v>0</v>
      </c>
      <c r="G545" s="125"/>
    </row>
    <row r="546" spans="1:9" x14ac:dyDescent="0.2">
      <c r="A546" s="864" t="s">
        <v>183</v>
      </c>
      <c r="B546" s="865"/>
      <c r="C546" s="865"/>
      <c r="D546" s="866"/>
      <c r="E546" s="407">
        <v>17121680.629999999</v>
      </c>
      <c r="F546" s="407">
        <v>18457502.84</v>
      </c>
      <c r="G546" s="125"/>
    </row>
    <row r="547" spans="1:9" x14ac:dyDescent="0.2">
      <c r="A547" s="864" t="s">
        <v>184</v>
      </c>
      <c r="B547" s="865"/>
      <c r="C547" s="865"/>
      <c r="D547" s="866"/>
      <c r="E547" s="407">
        <v>12914606.060000001</v>
      </c>
      <c r="F547" s="407">
        <v>4873606.43</v>
      </c>
      <c r="G547" s="125"/>
    </row>
    <row r="548" spans="1:9" x14ac:dyDescent="0.2">
      <c r="A548" s="864" t="s">
        <v>99</v>
      </c>
      <c r="B548" s="865"/>
      <c r="C548" s="865"/>
      <c r="D548" s="866"/>
      <c r="E548" s="407">
        <v>115664604.47</v>
      </c>
      <c r="F548" s="407">
        <v>144742952.69999999</v>
      </c>
      <c r="G548" s="125"/>
    </row>
    <row r="549" spans="1:9" x14ac:dyDescent="0.2">
      <c r="A549" s="864" t="s">
        <v>100</v>
      </c>
      <c r="B549" s="865"/>
      <c r="C549" s="865"/>
      <c r="D549" s="866"/>
      <c r="E549" s="407">
        <v>61053807.009999998</v>
      </c>
      <c r="F549" s="407">
        <v>74229939.040000007</v>
      </c>
      <c r="G549" s="125"/>
    </row>
    <row r="550" spans="1:9" x14ac:dyDescent="0.2">
      <c r="A550" s="864" t="s">
        <v>101</v>
      </c>
      <c r="B550" s="865"/>
      <c r="C550" s="865"/>
      <c r="D550" s="866"/>
      <c r="E550" s="407">
        <v>49435106.600000001</v>
      </c>
      <c r="F550" s="407">
        <v>49911192.299999997</v>
      </c>
      <c r="G550" s="125"/>
    </row>
    <row r="551" spans="1:9" x14ac:dyDescent="0.2">
      <c r="A551" s="878" t="s">
        <v>102</v>
      </c>
      <c r="B551" s="879"/>
      <c r="C551" s="879"/>
      <c r="D551" s="880"/>
      <c r="E551" s="408">
        <v>0</v>
      </c>
      <c r="F551" s="408">
        <v>0</v>
      </c>
      <c r="G551" s="125"/>
    </row>
    <row r="552" spans="1:9" x14ac:dyDescent="0.2">
      <c r="A552" s="878" t="s">
        <v>185</v>
      </c>
      <c r="B552" s="879"/>
      <c r="C552" s="879"/>
      <c r="D552" s="880"/>
      <c r="E552" s="408">
        <v>0</v>
      </c>
      <c r="F552" s="408">
        <v>0</v>
      </c>
      <c r="G552" s="125"/>
    </row>
    <row r="553" spans="1:9" x14ac:dyDescent="0.2">
      <c r="A553" s="878" t="s">
        <v>186</v>
      </c>
      <c r="B553" s="879"/>
      <c r="C553" s="879"/>
      <c r="D553" s="880"/>
      <c r="E553" s="407">
        <v>7661317.6100000003</v>
      </c>
      <c r="F553" s="407">
        <v>8196312.1500000004</v>
      </c>
      <c r="G553" s="125"/>
    </row>
    <row r="554" spans="1:9" x14ac:dyDescent="0.2">
      <c r="A554" s="881" t="s">
        <v>13</v>
      </c>
      <c r="B554" s="882"/>
      <c r="C554" s="882"/>
      <c r="D554" s="883"/>
      <c r="E554" s="407">
        <v>1163692079.6099999</v>
      </c>
      <c r="F554" s="407">
        <v>1182206168.5999999</v>
      </c>
      <c r="G554" s="125"/>
    </row>
    <row r="555" spans="1:9" ht="15.75" customHeight="1" thickBot="1" x14ac:dyDescent="0.25">
      <c r="A555" s="943" t="s">
        <v>412</v>
      </c>
      <c r="B555" s="944"/>
      <c r="C555" s="944"/>
      <c r="D555" s="945"/>
      <c r="E555" s="407">
        <v>573118388.40999997</v>
      </c>
      <c r="F555" s="407">
        <v>798525739.25</v>
      </c>
      <c r="G555" s="125"/>
      <c r="I555" s="310"/>
    </row>
    <row r="556" spans="1:9" ht="13.5" thickBot="1" x14ac:dyDescent="0.25">
      <c r="A556" s="940" t="s">
        <v>283</v>
      </c>
      <c r="B556" s="941"/>
      <c r="C556" s="941"/>
      <c r="D556" s="942"/>
      <c r="E556" s="205">
        <f>SUM(E513+E522+E523+E524+E525+E526)</f>
        <v>18235337145.160004</v>
      </c>
      <c r="F556" s="205">
        <f>SUM(F513+F522+F523+F524+F525+F526)</f>
        <v>17976678957.539997</v>
      </c>
      <c r="G556" s="253"/>
    </row>
    <row r="558" spans="1:9" x14ac:dyDescent="0.2">
      <c r="A558" s="926" t="s">
        <v>327</v>
      </c>
      <c r="B558" s="927"/>
      <c r="C558" s="927"/>
      <c r="D558" s="927"/>
    </row>
    <row r="559" spans="1:9" ht="13.5" thickBot="1" x14ac:dyDescent="0.25">
      <c r="A559" s="285"/>
      <c r="B559" s="285"/>
      <c r="C559" s="287"/>
    </row>
    <row r="560" spans="1:9" x14ac:dyDescent="0.2">
      <c r="A560" s="875" t="s">
        <v>150</v>
      </c>
      <c r="B560" s="876"/>
      <c r="C560" s="801" t="s">
        <v>42</v>
      </c>
      <c r="D560" s="801" t="s">
        <v>108</v>
      </c>
    </row>
    <row r="561" spans="1:5" ht="13.5" thickBot="1" x14ac:dyDescent="0.25">
      <c r="A561" s="930"/>
      <c r="B561" s="931"/>
      <c r="C561" s="877"/>
      <c r="D561" s="909"/>
    </row>
    <row r="562" spans="1:5" x14ac:dyDescent="0.2">
      <c r="A562" s="873" t="s">
        <v>194</v>
      </c>
      <c r="B562" s="874"/>
      <c r="C562" s="246">
        <v>3582825.37</v>
      </c>
      <c r="D562" s="247">
        <v>5109957.53</v>
      </c>
    </row>
    <row r="563" spans="1:5" x14ac:dyDescent="0.2">
      <c r="A563" s="749" t="s">
        <v>195</v>
      </c>
      <c r="B563" s="750"/>
      <c r="C563" s="241">
        <v>18791256.16</v>
      </c>
      <c r="D563" s="242">
        <v>17504013.82</v>
      </c>
    </row>
    <row r="564" spans="1:5" x14ac:dyDescent="0.2">
      <c r="A564" s="600" t="s">
        <v>196</v>
      </c>
      <c r="B564" s="601"/>
      <c r="C564" s="241">
        <v>652899957.20000005</v>
      </c>
      <c r="D564" s="242">
        <v>572175681.52999997</v>
      </c>
    </row>
    <row r="565" spans="1:5" ht="30" customHeight="1" x14ac:dyDescent="0.2">
      <c r="A565" s="625" t="s">
        <v>197</v>
      </c>
      <c r="B565" s="626"/>
      <c r="C565" s="241">
        <v>6508999.1399999997</v>
      </c>
      <c r="D565" s="242">
        <v>7231818.8399999999</v>
      </c>
    </row>
    <row r="566" spans="1:5" ht="43.9" customHeight="1" x14ac:dyDescent="0.2">
      <c r="A566" s="647" t="s">
        <v>350</v>
      </c>
      <c r="B566" s="648"/>
      <c r="C566" s="241">
        <v>114610.22</v>
      </c>
      <c r="D566" s="242">
        <v>137969.62</v>
      </c>
    </row>
    <row r="567" spans="1:5" ht="27" customHeight="1" x14ac:dyDescent="0.2">
      <c r="A567" s="647" t="s">
        <v>284</v>
      </c>
      <c r="B567" s="648"/>
      <c r="C567" s="241">
        <v>1484402.32</v>
      </c>
      <c r="D567" s="242">
        <v>1471693.2</v>
      </c>
    </row>
    <row r="568" spans="1:5" x14ac:dyDescent="0.2">
      <c r="A568" s="946" t="s">
        <v>198</v>
      </c>
      <c r="B568" s="947"/>
      <c r="C568" s="314">
        <v>221439.82</v>
      </c>
      <c r="D568" s="311">
        <v>208445.99</v>
      </c>
      <c r="E568" s="310"/>
    </row>
    <row r="569" spans="1:5" ht="28.9" customHeight="1" x14ac:dyDescent="0.2">
      <c r="A569" s="647" t="s">
        <v>199</v>
      </c>
      <c r="B569" s="648"/>
      <c r="C569" s="241">
        <v>7534584.4900000002</v>
      </c>
      <c r="D569" s="242">
        <v>7117513.9299999997</v>
      </c>
    </row>
    <row r="570" spans="1:5" ht="35.450000000000003" customHeight="1" x14ac:dyDescent="0.2">
      <c r="A570" s="625" t="s">
        <v>200</v>
      </c>
      <c r="B570" s="626"/>
      <c r="C570" s="257">
        <v>39709016.93</v>
      </c>
      <c r="D570" s="242">
        <v>46379666.609999999</v>
      </c>
    </row>
    <row r="571" spans="1:5" ht="13.5" thickBot="1" x14ac:dyDescent="0.25">
      <c r="A571" s="938" t="s">
        <v>37</v>
      </c>
      <c r="B571" s="939"/>
      <c r="C571" s="258">
        <v>7496525.8899999997</v>
      </c>
      <c r="D571" s="259">
        <v>3514225.21</v>
      </c>
    </row>
    <row r="572" spans="1:5" ht="13.5" thickBot="1" x14ac:dyDescent="0.25">
      <c r="A572" s="616" t="s">
        <v>148</v>
      </c>
      <c r="B572" s="617"/>
      <c r="C572" s="205">
        <f>SUM(C562:C571)</f>
        <v>738343617.54000008</v>
      </c>
      <c r="D572" s="205">
        <f>SUM(D562:D571)</f>
        <v>660850986.28000009</v>
      </c>
    </row>
    <row r="575" spans="1:5" x14ac:dyDescent="0.2">
      <c r="A575" s="627" t="s">
        <v>328</v>
      </c>
      <c r="B575" s="628"/>
      <c r="C575" s="628"/>
    </row>
    <row r="576" spans="1:5" ht="7.9" customHeight="1" thickBot="1" x14ac:dyDescent="0.25">
      <c r="A576" s="285"/>
      <c r="B576" s="285"/>
      <c r="C576" s="285"/>
    </row>
    <row r="577" spans="1:6" ht="26.25" thickBot="1" x14ac:dyDescent="0.25">
      <c r="A577" s="932" t="s">
        <v>151</v>
      </c>
      <c r="B577" s="933"/>
      <c r="C577" s="933"/>
      <c r="D577" s="934"/>
      <c r="E577" s="225" t="s">
        <v>42</v>
      </c>
      <c r="F577" s="162" t="s">
        <v>108</v>
      </c>
    </row>
    <row r="578" spans="1:6" ht="13.5" thickBot="1" x14ac:dyDescent="0.25">
      <c r="A578" s="596" t="s">
        <v>351</v>
      </c>
      <c r="B578" s="858"/>
      <c r="C578" s="858"/>
      <c r="D578" s="859"/>
      <c r="E578" s="260">
        <f>E579+E580+E581</f>
        <v>18445742.600000001</v>
      </c>
      <c r="F578" s="260">
        <f>F579+F580+F581</f>
        <v>29681511.030000001</v>
      </c>
    </row>
    <row r="579" spans="1:6" x14ac:dyDescent="0.2">
      <c r="A579" s="641" t="s">
        <v>187</v>
      </c>
      <c r="B579" s="642"/>
      <c r="C579" s="642"/>
      <c r="D579" s="643"/>
      <c r="E579" s="407">
        <v>15746826.359999999</v>
      </c>
      <c r="F579" s="407">
        <v>29644740.23</v>
      </c>
    </row>
    <row r="580" spans="1:6" x14ac:dyDescent="0.2">
      <c r="A580" s="644" t="s">
        <v>188</v>
      </c>
      <c r="B580" s="645"/>
      <c r="C580" s="645"/>
      <c r="D580" s="646"/>
      <c r="E580" s="407">
        <v>2698916.24</v>
      </c>
      <c r="F580" s="407">
        <v>36770.800000000003</v>
      </c>
    </row>
    <row r="581" spans="1:6" ht="13.5" thickBot="1" x14ac:dyDescent="0.25">
      <c r="A581" s="682" t="s">
        <v>368</v>
      </c>
      <c r="B581" s="683"/>
      <c r="C581" s="683"/>
      <c r="D581" s="684"/>
      <c r="E581" s="408">
        <v>0</v>
      </c>
      <c r="F581" s="408">
        <v>0</v>
      </c>
    </row>
    <row r="582" spans="1:6" ht="13.5" thickBot="1" x14ac:dyDescent="0.25">
      <c r="A582" s="661" t="s">
        <v>285</v>
      </c>
      <c r="B582" s="662"/>
      <c r="C582" s="662"/>
      <c r="D582" s="663"/>
      <c r="E582" s="260">
        <v>0</v>
      </c>
      <c r="F582" s="261">
        <v>0</v>
      </c>
    </row>
    <row r="583" spans="1:6" ht="13.5" thickBot="1" x14ac:dyDescent="0.25">
      <c r="A583" s="890" t="s">
        <v>286</v>
      </c>
      <c r="B583" s="891"/>
      <c r="C583" s="891"/>
      <c r="D583" s="892"/>
      <c r="E583" s="262">
        <f>SUM(E584:E593)</f>
        <v>74413335.170000002</v>
      </c>
      <c r="F583" s="262">
        <f>SUM(F584:F593)</f>
        <v>94200195.909999996</v>
      </c>
    </row>
    <row r="584" spans="1:6" x14ac:dyDescent="0.2">
      <c r="A584" s="632" t="s">
        <v>413</v>
      </c>
      <c r="B584" s="633"/>
      <c r="C584" s="633"/>
      <c r="D584" s="634"/>
      <c r="E584" s="408">
        <v>0</v>
      </c>
      <c r="F584" s="408">
        <v>0</v>
      </c>
    </row>
    <row r="585" spans="1:6" x14ac:dyDescent="0.2">
      <c r="A585" s="658" t="s">
        <v>414</v>
      </c>
      <c r="B585" s="659"/>
      <c r="C585" s="659"/>
      <c r="D585" s="660"/>
      <c r="E585" s="408">
        <v>0</v>
      </c>
      <c r="F585" s="408">
        <v>0</v>
      </c>
    </row>
    <row r="586" spans="1:6" x14ac:dyDescent="0.2">
      <c r="A586" s="658" t="s">
        <v>189</v>
      </c>
      <c r="B586" s="659"/>
      <c r="C586" s="659"/>
      <c r="D586" s="660"/>
      <c r="E586" s="407">
        <v>41043111.200000003</v>
      </c>
      <c r="F586" s="407">
        <v>-23313569.920000002</v>
      </c>
    </row>
    <row r="587" spans="1:6" x14ac:dyDescent="0.2">
      <c r="A587" s="658" t="s">
        <v>397</v>
      </c>
      <c r="B587" s="659"/>
      <c r="C587" s="659"/>
      <c r="D587" s="660"/>
      <c r="E587" s="408">
        <v>0</v>
      </c>
      <c r="F587" s="408">
        <v>0</v>
      </c>
    </row>
    <row r="588" spans="1:6" x14ac:dyDescent="0.2">
      <c r="A588" s="658" t="s">
        <v>190</v>
      </c>
      <c r="B588" s="659"/>
      <c r="C588" s="659"/>
      <c r="D588" s="660"/>
      <c r="E588" s="407">
        <v>9336711.0999999996</v>
      </c>
      <c r="F588" s="407">
        <v>2147046.9500000002</v>
      </c>
    </row>
    <row r="589" spans="1:6" x14ac:dyDescent="0.2">
      <c r="A589" s="658" t="s">
        <v>191</v>
      </c>
      <c r="B589" s="659"/>
      <c r="C589" s="659"/>
      <c r="D589" s="660"/>
      <c r="E589" s="407">
        <v>6007496.5999999996</v>
      </c>
      <c r="F589" s="407">
        <v>60173654.549999997</v>
      </c>
    </row>
    <row r="590" spans="1:6" x14ac:dyDescent="0.2">
      <c r="A590" s="658" t="s">
        <v>192</v>
      </c>
      <c r="B590" s="659"/>
      <c r="C590" s="659"/>
      <c r="D590" s="660"/>
      <c r="E590" s="407">
        <v>13385676.060000001</v>
      </c>
      <c r="F590" s="408">
        <v>0</v>
      </c>
    </row>
    <row r="591" spans="1:6" ht="31.15" customHeight="1" x14ac:dyDescent="0.2">
      <c r="A591" s="644" t="s">
        <v>415</v>
      </c>
      <c r="B591" s="645"/>
      <c r="C591" s="645"/>
      <c r="D591" s="646"/>
      <c r="E591" s="408">
        <v>0</v>
      </c>
      <c r="F591" s="408">
        <v>0</v>
      </c>
    </row>
    <row r="592" spans="1:6" ht="54.6" customHeight="1" x14ac:dyDescent="0.2">
      <c r="A592" s="644" t="s">
        <v>193</v>
      </c>
      <c r="B592" s="645"/>
      <c r="C592" s="645"/>
      <c r="D592" s="646"/>
      <c r="E592" s="408">
        <v>0</v>
      </c>
      <c r="F592" s="408">
        <v>0</v>
      </c>
    </row>
    <row r="593" spans="1:9" ht="63.6" customHeight="1" thickBot="1" x14ac:dyDescent="0.25">
      <c r="A593" s="682" t="s">
        <v>420</v>
      </c>
      <c r="B593" s="683"/>
      <c r="C593" s="683"/>
      <c r="D593" s="684"/>
      <c r="E593" s="407">
        <v>4640340.21</v>
      </c>
      <c r="F593" s="407">
        <v>55193064.329999998</v>
      </c>
    </row>
    <row r="594" spans="1:9" ht="13.5" thickBot="1" x14ac:dyDescent="0.25">
      <c r="A594" s="649" t="s">
        <v>148</v>
      </c>
      <c r="B594" s="650"/>
      <c r="C594" s="650"/>
      <c r="D594" s="651"/>
      <c r="E594" s="194">
        <f>SUM(E578+E582+E583)</f>
        <v>92859077.770000011</v>
      </c>
      <c r="F594" s="194">
        <f>SUM(F578+F582+F583)</f>
        <v>123881706.94</v>
      </c>
    </row>
    <row r="595" spans="1:9" ht="18" customHeight="1" x14ac:dyDescent="0.2"/>
    <row r="596" spans="1:9" ht="18" customHeight="1" x14ac:dyDescent="0.2"/>
    <row r="597" spans="1:9" x14ac:dyDescent="0.2">
      <c r="A597" s="926" t="s">
        <v>329</v>
      </c>
      <c r="B597" s="927"/>
      <c r="C597" s="927"/>
      <c r="D597" s="927"/>
    </row>
    <row r="598" spans="1:9" ht="17.45" customHeight="1" thickBot="1" x14ac:dyDescent="0.25">
      <c r="A598" s="285"/>
      <c r="B598" s="285"/>
      <c r="C598" s="287"/>
      <c r="D598" s="287"/>
    </row>
    <row r="599" spans="1:9" ht="26.25" thickBot="1" x14ac:dyDescent="0.25">
      <c r="A599" s="798" t="s">
        <v>84</v>
      </c>
      <c r="B599" s="799"/>
      <c r="C599" s="799"/>
      <c r="D599" s="800"/>
      <c r="E599" s="225" t="s">
        <v>42</v>
      </c>
      <c r="F599" s="162" t="s">
        <v>108</v>
      </c>
    </row>
    <row r="600" spans="1:9" ht="30.75" customHeight="1" thickBot="1" x14ac:dyDescent="0.25">
      <c r="A600" s="670" t="s">
        <v>287</v>
      </c>
      <c r="B600" s="671"/>
      <c r="C600" s="671"/>
      <c r="D600" s="672"/>
      <c r="E600" s="263">
        <v>0</v>
      </c>
      <c r="F600" s="263">
        <v>0</v>
      </c>
    </row>
    <row r="601" spans="1:9" ht="13.5" thickBot="1" x14ac:dyDescent="0.25">
      <c r="A601" s="596" t="s">
        <v>288</v>
      </c>
      <c r="B601" s="858"/>
      <c r="C601" s="858"/>
      <c r="D601" s="859"/>
      <c r="E601" s="238">
        <f>SUM(E602+E603+E607)</f>
        <v>128752630.68000001</v>
      </c>
      <c r="F601" s="238">
        <f>SUM(F602+F603+F607)</f>
        <v>232015710.66000003</v>
      </c>
    </row>
    <row r="602" spans="1:9" ht="15" customHeight="1" x14ac:dyDescent="0.2">
      <c r="A602" s="667" t="s">
        <v>289</v>
      </c>
      <c r="B602" s="668"/>
      <c r="C602" s="668"/>
      <c r="D602" s="669"/>
      <c r="E602" s="415">
        <v>793.6</v>
      </c>
      <c r="F602" s="415">
        <v>19402.25</v>
      </c>
    </row>
    <row r="603" spans="1:9" x14ac:dyDescent="0.2">
      <c r="A603" s="673" t="s">
        <v>103</v>
      </c>
      <c r="B603" s="674"/>
      <c r="C603" s="674"/>
      <c r="D603" s="675"/>
      <c r="E603" s="264">
        <f>SUM(E604:E606)</f>
        <v>62616488.630000003</v>
      </c>
      <c r="F603" s="264">
        <f>SUM(F604:F606)</f>
        <v>133327812.82000001</v>
      </c>
    </row>
    <row r="604" spans="1:9" ht="27.6" customHeight="1" x14ac:dyDescent="0.2">
      <c r="A604" s="644" t="s">
        <v>416</v>
      </c>
      <c r="B604" s="645"/>
      <c r="C604" s="645"/>
      <c r="D604" s="646"/>
      <c r="E604" s="408">
        <v>0</v>
      </c>
      <c r="F604" s="407">
        <v>0</v>
      </c>
    </row>
    <row r="605" spans="1:9" x14ac:dyDescent="0.2">
      <c r="A605" s="644" t="s">
        <v>417</v>
      </c>
      <c r="B605" s="645"/>
      <c r="C605" s="645"/>
      <c r="D605" s="646"/>
      <c r="E605" s="407">
        <v>1269239.3899999999</v>
      </c>
      <c r="F605" s="407">
        <v>1269239.3899999999</v>
      </c>
    </row>
    <row r="606" spans="1:9" x14ac:dyDescent="0.2">
      <c r="A606" s="644" t="s">
        <v>418</v>
      </c>
      <c r="B606" s="645"/>
      <c r="C606" s="645"/>
      <c r="D606" s="646"/>
      <c r="E606" s="407">
        <v>61347249.240000002</v>
      </c>
      <c r="F606" s="407">
        <v>132058573.43000001</v>
      </c>
    </row>
    <row r="607" spans="1:9" x14ac:dyDescent="0.2">
      <c r="A607" s="719" t="s">
        <v>112</v>
      </c>
      <c r="B607" s="925"/>
      <c r="C607" s="925"/>
      <c r="D607" s="720"/>
      <c r="E607" s="264">
        <f>SUM(E609:E612)</f>
        <v>66135348.450000003</v>
      </c>
      <c r="F607" s="264">
        <f>SUM(F609:F612)</f>
        <v>98668495.590000004</v>
      </c>
    </row>
    <row r="608" spans="1:9" x14ac:dyDescent="0.2">
      <c r="A608" s="644" t="s">
        <v>352</v>
      </c>
      <c r="B608" s="645"/>
      <c r="C608" s="645"/>
      <c r="D608" s="646"/>
      <c r="E608" s="371">
        <v>0</v>
      </c>
      <c r="F608" s="371">
        <v>0</v>
      </c>
      <c r="G608" s="309"/>
      <c r="H608" s="309"/>
      <c r="I608" s="307"/>
    </row>
    <row r="609" spans="1:6" x14ac:dyDescent="0.2">
      <c r="A609" s="584" t="s">
        <v>369</v>
      </c>
      <c r="B609" s="685"/>
      <c r="C609" s="685"/>
      <c r="D609" s="622"/>
      <c r="E609" s="407">
        <v>32195372.940000001</v>
      </c>
      <c r="F609" s="407">
        <v>56912796.68</v>
      </c>
    </row>
    <row r="610" spans="1:6" x14ac:dyDescent="0.2">
      <c r="A610" s="679" t="s">
        <v>201</v>
      </c>
      <c r="B610" s="680"/>
      <c r="C610" s="680"/>
      <c r="D610" s="681"/>
      <c r="E610" s="407">
        <v>14852804.01</v>
      </c>
      <c r="F610" s="407">
        <v>7496559.4699999997</v>
      </c>
    </row>
    <row r="611" spans="1:6" x14ac:dyDescent="0.2">
      <c r="A611" s="679" t="s">
        <v>202</v>
      </c>
      <c r="B611" s="680"/>
      <c r="C611" s="680"/>
      <c r="D611" s="681"/>
      <c r="E611" s="241">
        <v>0</v>
      </c>
      <c r="F611" s="241">
        <v>0</v>
      </c>
    </row>
    <row r="612" spans="1:6" ht="55.15" customHeight="1" thickBot="1" x14ac:dyDescent="0.25">
      <c r="A612" s="682" t="s">
        <v>419</v>
      </c>
      <c r="B612" s="683"/>
      <c r="C612" s="683"/>
      <c r="D612" s="684"/>
      <c r="E612" s="407">
        <v>19087171.5</v>
      </c>
      <c r="F612" s="407">
        <v>34259139.439999998</v>
      </c>
    </row>
    <row r="613" spans="1:6" ht="13.5" thickBot="1" x14ac:dyDescent="0.25">
      <c r="A613" s="649" t="s">
        <v>290</v>
      </c>
      <c r="B613" s="650"/>
      <c r="C613" s="650"/>
      <c r="D613" s="651"/>
      <c r="E613" s="194">
        <f>SUM(E600+E601)</f>
        <v>128752630.68000001</v>
      </c>
      <c r="F613" s="194">
        <f>SUM(F600+F601)</f>
        <v>232015710.66000003</v>
      </c>
    </row>
    <row r="616" spans="1:6" x14ac:dyDescent="0.2">
      <c r="A616" s="294" t="s">
        <v>330</v>
      </c>
      <c r="B616" s="208"/>
      <c r="C616" s="208"/>
      <c r="D616" s="265"/>
      <c r="E616" s="265"/>
      <c r="F616" s="265"/>
    </row>
    <row r="617" spans="1:6" ht="13.5" thickBot="1" x14ac:dyDescent="0.25">
      <c r="A617" s="24"/>
      <c r="B617" s="24"/>
      <c r="C617" s="24"/>
    </row>
    <row r="618" spans="1:6" ht="26.25" thickBot="1" x14ac:dyDescent="0.25">
      <c r="A618" s="652"/>
      <c r="B618" s="653"/>
      <c r="C618" s="653"/>
      <c r="D618" s="654"/>
      <c r="E618" s="225" t="s">
        <v>42</v>
      </c>
      <c r="F618" s="162" t="s">
        <v>108</v>
      </c>
    </row>
    <row r="619" spans="1:6" ht="13.5" thickBot="1" x14ac:dyDescent="0.25">
      <c r="A619" s="676" t="s">
        <v>291</v>
      </c>
      <c r="B619" s="677"/>
      <c r="C619" s="677"/>
      <c r="D619" s="678"/>
      <c r="E619" s="238">
        <v>203988.1</v>
      </c>
      <c r="F619" s="238">
        <v>253758.2</v>
      </c>
    </row>
    <row r="620" spans="1:6" ht="13.5" thickBot="1" x14ac:dyDescent="0.25">
      <c r="A620" s="661" t="s">
        <v>292</v>
      </c>
      <c r="B620" s="662"/>
      <c r="C620" s="662"/>
      <c r="D620" s="663"/>
      <c r="E620" s="238">
        <f>SUM(E621:E622)</f>
        <v>292705559.06</v>
      </c>
      <c r="F620" s="238">
        <f>SUM(F621:F622)</f>
        <v>428361405.44999999</v>
      </c>
    </row>
    <row r="621" spans="1:6" ht="26.45" customHeight="1" x14ac:dyDescent="0.2">
      <c r="A621" s="641" t="s">
        <v>353</v>
      </c>
      <c r="B621" s="642"/>
      <c r="C621" s="642"/>
      <c r="D621" s="643"/>
      <c r="E621" s="246">
        <v>44245742.520000003</v>
      </c>
      <c r="F621" s="247">
        <v>171493509.84999999</v>
      </c>
    </row>
    <row r="622" spans="1:6" ht="16.149999999999999" customHeight="1" thickBot="1" x14ac:dyDescent="0.25">
      <c r="A622" s="629" t="s">
        <v>203</v>
      </c>
      <c r="B622" s="630"/>
      <c r="C622" s="630"/>
      <c r="D622" s="631"/>
      <c r="E622" s="258">
        <v>248459816.53999999</v>
      </c>
      <c r="F622" s="259">
        <v>256867895.59999999</v>
      </c>
    </row>
    <row r="623" spans="1:6" ht="13.5" thickBot="1" x14ac:dyDescent="0.25">
      <c r="A623" s="661" t="s">
        <v>293</v>
      </c>
      <c r="B623" s="662"/>
      <c r="C623" s="662"/>
      <c r="D623" s="663"/>
      <c r="E623" s="238">
        <f>SUM(E624:E630)</f>
        <v>48381142.560000002</v>
      </c>
      <c r="F623" s="238">
        <f>SUM(F624:F630)</f>
        <v>11136.24</v>
      </c>
    </row>
    <row r="624" spans="1:6" x14ac:dyDescent="0.2">
      <c r="A624" s="632" t="s">
        <v>97</v>
      </c>
      <c r="B624" s="633"/>
      <c r="C624" s="633"/>
      <c r="D624" s="634"/>
      <c r="E624" s="372">
        <v>0</v>
      </c>
      <c r="F624" s="373">
        <v>0</v>
      </c>
    </row>
    <row r="625" spans="1:6" x14ac:dyDescent="0.2">
      <c r="A625" s="655" t="s">
        <v>14</v>
      </c>
      <c r="B625" s="656"/>
      <c r="C625" s="656"/>
      <c r="D625" s="657"/>
      <c r="E625" s="246">
        <v>4622.79</v>
      </c>
      <c r="F625" s="247">
        <v>7084.26</v>
      </c>
    </row>
    <row r="626" spans="1:6" x14ac:dyDescent="0.2">
      <c r="A626" s="658" t="s">
        <v>225</v>
      </c>
      <c r="B626" s="659"/>
      <c r="C626" s="659"/>
      <c r="D626" s="660"/>
      <c r="E626" s="246">
        <v>0</v>
      </c>
      <c r="F626" s="247">
        <v>0</v>
      </c>
    </row>
    <row r="627" spans="1:6" x14ac:dyDescent="0.2">
      <c r="A627" s="644" t="s">
        <v>204</v>
      </c>
      <c r="B627" s="645"/>
      <c r="C627" s="645"/>
      <c r="D627" s="646"/>
      <c r="E627" s="241">
        <v>9838247.7699999996</v>
      </c>
      <c r="F627" s="242">
        <v>0</v>
      </c>
    </row>
    <row r="628" spans="1:6" x14ac:dyDescent="0.2">
      <c r="A628" s="644" t="s">
        <v>205</v>
      </c>
      <c r="B628" s="645"/>
      <c r="C628" s="645"/>
      <c r="D628" s="646"/>
      <c r="E628" s="258">
        <v>0</v>
      </c>
      <c r="F628" s="259">
        <v>0</v>
      </c>
    </row>
    <row r="629" spans="1:6" x14ac:dyDescent="0.2">
      <c r="A629" s="644" t="s">
        <v>206</v>
      </c>
      <c r="B629" s="645"/>
      <c r="C629" s="645"/>
      <c r="D629" s="646"/>
      <c r="E629" s="258">
        <v>0</v>
      </c>
      <c r="F629" s="259">
        <v>0</v>
      </c>
    </row>
    <row r="630" spans="1:6" ht="13.5" thickBot="1" x14ac:dyDescent="0.25">
      <c r="A630" s="664" t="s">
        <v>257</v>
      </c>
      <c r="B630" s="665"/>
      <c r="C630" s="665"/>
      <c r="D630" s="666"/>
      <c r="E630" s="258">
        <v>38538272</v>
      </c>
      <c r="F630" s="259">
        <v>4051.98</v>
      </c>
    </row>
    <row r="631" spans="1:6" ht="13.5" thickBot="1" x14ac:dyDescent="0.25">
      <c r="A631" s="649" t="s">
        <v>148</v>
      </c>
      <c r="B631" s="650"/>
      <c r="C631" s="650"/>
      <c r="D631" s="651"/>
      <c r="E631" s="194">
        <f>E619+E620+E623</f>
        <v>341290689.72000003</v>
      </c>
      <c r="F631" s="194">
        <f>F619+F620+F623</f>
        <v>428626299.88999999</v>
      </c>
    </row>
    <row r="634" spans="1:6" x14ac:dyDescent="0.2">
      <c r="A634" s="627" t="s">
        <v>331</v>
      </c>
      <c r="B634" s="628"/>
      <c r="C634" s="628"/>
    </row>
    <row r="635" spans="1:6" ht="13.5" thickBot="1" x14ac:dyDescent="0.25">
      <c r="A635" s="147"/>
      <c r="B635" s="147"/>
      <c r="C635" s="147"/>
    </row>
    <row r="636" spans="1:6" ht="26.25" thickBot="1" x14ac:dyDescent="0.25">
      <c r="A636" s="798"/>
      <c r="B636" s="799"/>
      <c r="C636" s="799"/>
      <c r="D636" s="800"/>
      <c r="E636" s="225" t="s">
        <v>42</v>
      </c>
      <c r="F636" s="162" t="s">
        <v>108</v>
      </c>
    </row>
    <row r="637" spans="1:6" ht="13.5" thickBot="1" x14ac:dyDescent="0.25">
      <c r="A637" s="596" t="s">
        <v>292</v>
      </c>
      <c r="B637" s="858"/>
      <c r="C637" s="858"/>
      <c r="D637" s="859"/>
      <c r="E637" s="238">
        <f>E638+E639</f>
        <v>182357089.41999999</v>
      </c>
      <c r="F637" s="238">
        <f>F638+F639</f>
        <v>178573712.23000002</v>
      </c>
    </row>
    <row r="638" spans="1:6" x14ac:dyDescent="0.2">
      <c r="A638" s="632" t="s">
        <v>207</v>
      </c>
      <c r="B638" s="633"/>
      <c r="C638" s="633"/>
      <c r="D638" s="634"/>
      <c r="E638" s="407">
        <v>180755820.22999999</v>
      </c>
      <c r="F638" s="407">
        <v>177459870.08000001</v>
      </c>
    </row>
    <row r="639" spans="1:6" ht="13.5" thickBot="1" x14ac:dyDescent="0.25">
      <c r="A639" s="655" t="s">
        <v>361</v>
      </c>
      <c r="B639" s="656"/>
      <c r="C639" s="656"/>
      <c r="D639" s="657"/>
      <c r="E639" s="407">
        <v>1601269.19</v>
      </c>
      <c r="F639" s="407">
        <v>1113842.1499999999</v>
      </c>
    </row>
    <row r="640" spans="1:6" ht="13.5" thickBot="1" x14ac:dyDescent="0.25">
      <c r="A640" s="596" t="s">
        <v>294</v>
      </c>
      <c r="B640" s="858"/>
      <c r="C640" s="858"/>
      <c r="D640" s="859"/>
      <c r="E640" s="238">
        <f>SUM(E641:E646)</f>
        <v>471395453.41999996</v>
      </c>
      <c r="F640" s="238">
        <f>SUM(F641:F646)</f>
        <v>693110232.80999994</v>
      </c>
    </row>
    <row r="641" spans="1:6" x14ac:dyDescent="0.2">
      <c r="A641" s="658" t="s">
        <v>15</v>
      </c>
      <c r="B641" s="659"/>
      <c r="C641" s="659"/>
      <c r="D641" s="660"/>
      <c r="E641" s="407">
        <v>56767.99</v>
      </c>
      <c r="F641" s="407">
        <v>4867.6400000000003</v>
      </c>
    </row>
    <row r="642" spans="1:6" x14ac:dyDescent="0.2">
      <c r="A642" s="644" t="s">
        <v>208</v>
      </c>
      <c r="B642" s="645"/>
      <c r="C642" s="645"/>
      <c r="D642" s="646"/>
      <c r="E642" s="408">
        <v>0</v>
      </c>
      <c r="F642" s="407">
        <v>9230483.3499999996</v>
      </c>
    </row>
    <row r="643" spans="1:6" x14ac:dyDescent="0.2">
      <c r="A643" s="644" t="s">
        <v>209</v>
      </c>
      <c r="B643" s="645"/>
      <c r="C643" s="645"/>
      <c r="D643" s="646"/>
      <c r="E643" s="407">
        <v>27814830.859999999</v>
      </c>
      <c r="F643" s="407">
        <v>148669217.88999999</v>
      </c>
    </row>
    <row r="644" spans="1:6" x14ac:dyDescent="0.2">
      <c r="A644" s="644" t="s">
        <v>221</v>
      </c>
      <c r="B644" s="645"/>
      <c r="C644" s="645"/>
      <c r="D644" s="646"/>
      <c r="E644" s="407">
        <v>831392.2</v>
      </c>
      <c r="F644" s="407">
        <v>825963.12</v>
      </c>
    </row>
    <row r="645" spans="1:6" x14ac:dyDescent="0.2">
      <c r="A645" s="644" t="s">
        <v>222</v>
      </c>
      <c r="B645" s="645"/>
      <c r="C645" s="645"/>
      <c r="D645" s="646"/>
      <c r="E645" s="407">
        <v>220623.35999999999</v>
      </c>
      <c r="F645" s="407">
        <v>81012.37</v>
      </c>
    </row>
    <row r="646" spans="1:6" ht="13.5" thickBot="1" x14ac:dyDescent="0.25">
      <c r="A646" s="887" t="s">
        <v>257</v>
      </c>
      <c r="B646" s="888"/>
      <c r="C646" s="888"/>
      <c r="D646" s="889"/>
      <c r="E646" s="407">
        <v>442471839.00999999</v>
      </c>
      <c r="F646" s="407">
        <v>534298688.44</v>
      </c>
    </row>
    <row r="647" spans="1:6" ht="13.5" thickBot="1" x14ac:dyDescent="0.25">
      <c r="A647" s="649" t="s">
        <v>148</v>
      </c>
      <c r="B647" s="650"/>
      <c r="C647" s="650"/>
      <c r="D647" s="651"/>
      <c r="E647" s="194">
        <f>SUM(E637+E640)</f>
        <v>653752542.83999991</v>
      </c>
      <c r="F647" s="194">
        <f>SUM(F637+F640)</f>
        <v>871683945.03999996</v>
      </c>
    </row>
    <row r="654" spans="1:6" x14ac:dyDescent="0.2">
      <c r="A654" s="893" t="s">
        <v>332</v>
      </c>
      <c r="B654" s="894"/>
      <c r="C654" s="894"/>
      <c r="D654" s="894"/>
      <c r="E654" s="894"/>
      <c r="F654" s="894"/>
    </row>
    <row r="655" spans="1:6" ht="13.5" thickBot="1" x14ac:dyDescent="0.25">
      <c r="A655" s="266"/>
    </row>
    <row r="656" spans="1:6" ht="13.5" thickBot="1" x14ac:dyDescent="0.25">
      <c r="A656" s="897" t="s">
        <v>127</v>
      </c>
      <c r="B656" s="898"/>
      <c r="C656" s="902" t="s">
        <v>261</v>
      </c>
      <c r="D656" s="903"/>
      <c r="E656" s="903"/>
      <c r="F656" s="904"/>
    </row>
    <row r="657" spans="1:6" ht="13.5" thickBot="1" x14ac:dyDescent="0.25">
      <c r="A657" s="692"/>
      <c r="B657" s="899"/>
      <c r="C657" s="250" t="s">
        <v>119</v>
      </c>
      <c r="D657" s="267" t="s">
        <v>120</v>
      </c>
      <c r="E657" s="268" t="s">
        <v>121</v>
      </c>
      <c r="F657" s="267" t="s">
        <v>122</v>
      </c>
    </row>
    <row r="658" spans="1:6" x14ac:dyDescent="0.2">
      <c r="A658" s="917" t="s">
        <v>22</v>
      </c>
      <c r="B658" s="918"/>
      <c r="C658" s="269">
        <f>SUM(C659:C661)</f>
        <v>0</v>
      </c>
      <c r="D658" s="269">
        <f>SUM(D659:D661)</f>
        <v>0</v>
      </c>
      <c r="E658" s="269">
        <f>SUM(E659:E661)</f>
        <v>0</v>
      </c>
      <c r="F658" s="139">
        <f>SUM(F659:F661)</f>
        <v>0</v>
      </c>
    </row>
    <row r="659" spans="1:6" x14ac:dyDescent="0.2">
      <c r="A659" s="919" t="s">
        <v>98</v>
      </c>
      <c r="B659" s="681"/>
      <c r="C659" s="269"/>
      <c r="D659" s="139"/>
      <c r="E659" s="270"/>
      <c r="F659" s="139"/>
    </row>
    <row r="660" spans="1:6" x14ac:dyDescent="0.2">
      <c r="A660" s="919" t="s">
        <v>98</v>
      </c>
      <c r="B660" s="681"/>
      <c r="C660" s="269"/>
      <c r="D660" s="139"/>
      <c r="E660" s="270"/>
      <c r="F660" s="139"/>
    </row>
    <row r="661" spans="1:6" x14ac:dyDescent="0.2">
      <c r="A661" s="919" t="s">
        <v>98</v>
      </c>
      <c r="B661" s="681"/>
      <c r="C661" s="269"/>
      <c r="D661" s="139"/>
      <c r="E661" s="270"/>
      <c r="F661" s="139"/>
    </row>
    <row r="662" spans="1:6" x14ac:dyDescent="0.2">
      <c r="A662" s="920" t="s">
        <v>43</v>
      </c>
      <c r="B662" s="921"/>
      <c r="C662" s="269"/>
      <c r="D662" s="139"/>
      <c r="E662" s="270"/>
      <c r="F662" s="139"/>
    </row>
    <row r="663" spans="1:6" ht="13.5" thickBot="1" x14ac:dyDescent="0.25">
      <c r="A663" s="922" t="s">
        <v>25</v>
      </c>
      <c r="B663" s="770"/>
      <c r="C663" s="271"/>
      <c r="D663" s="272"/>
      <c r="E663" s="273"/>
      <c r="F663" s="272"/>
    </row>
    <row r="664" spans="1:6" ht="13.5" thickBot="1" x14ac:dyDescent="0.25">
      <c r="A664" s="923" t="s">
        <v>33</v>
      </c>
      <c r="B664" s="924"/>
      <c r="C664" s="194">
        <f>C658+C662+C663</f>
        <v>0</v>
      </c>
      <c r="D664" s="194">
        <f>D658+D662+D663</f>
        <v>0</v>
      </c>
      <c r="E664" s="194">
        <f>E658+E662+E663</f>
        <v>0</v>
      </c>
      <c r="F664" s="194">
        <f>F658+F662+F663</f>
        <v>0</v>
      </c>
    </row>
    <row r="667" spans="1:6" ht="30" customHeight="1" x14ac:dyDescent="0.2">
      <c r="A667" s="900" t="s">
        <v>343</v>
      </c>
      <c r="B667" s="900"/>
      <c r="C667" s="900"/>
      <c r="D667" s="900"/>
      <c r="E667" s="901"/>
      <c r="F667" s="901"/>
    </row>
    <row r="669" spans="1:6" x14ac:dyDescent="0.2">
      <c r="A669" s="893" t="s">
        <v>383</v>
      </c>
      <c r="B669" s="894"/>
      <c r="C669" s="894"/>
      <c r="D669" s="894"/>
    </row>
    <row r="670" spans="1:6" ht="13.5" thickBot="1" x14ac:dyDescent="0.25"/>
    <row r="671" spans="1:6" ht="51.75" thickBot="1" x14ac:dyDescent="0.25">
      <c r="A671" s="608" t="s">
        <v>110</v>
      </c>
      <c r="B671" s="788"/>
      <c r="C671" s="177" t="s">
        <v>61</v>
      </c>
      <c r="D671" s="177" t="s">
        <v>398</v>
      </c>
    </row>
    <row r="672" spans="1:6" ht="13.5" thickBot="1" x14ac:dyDescent="0.25">
      <c r="A672" s="895" t="s">
        <v>111</v>
      </c>
      <c r="B672" s="896"/>
      <c r="C672" s="442">
        <v>4809</v>
      </c>
      <c r="D672" s="443">
        <v>4677</v>
      </c>
    </row>
    <row r="675" spans="1:5" x14ac:dyDescent="0.2">
      <c r="A675" s="292" t="s">
        <v>297</v>
      </c>
      <c r="B675" s="9"/>
      <c r="C675" s="9"/>
      <c r="D675" s="9"/>
      <c r="E675" s="9"/>
    </row>
    <row r="676" spans="1:5" ht="13.5" thickBot="1" x14ac:dyDescent="0.25">
      <c r="B676" s="295"/>
      <c r="C676" s="295"/>
    </row>
    <row r="677" spans="1:5" ht="51.75" thickBot="1" x14ac:dyDescent="0.25">
      <c r="A677" s="250" t="s">
        <v>28</v>
      </c>
      <c r="B677" s="267" t="s">
        <v>29</v>
      </c>
      <c r="C677" s="267" t="s">
        <v>105</v>
      </c>
      <c r="D677" s="92" t="s">
        <v>30</v>
      </c>
      <c r="E677" s="91" t="s">
        <v>31</v>
      </c>
    </row>
    <row r="678" spans="1:5" x14ac:dyDescent="0.2">
      <c r="A678" s="274" t="s">
        <v>123</v>
      </c>
      <c r="B678" s="403" t="s">
        <v>422</v>
      </c>
      <c r="C678" s="403">
        <v>0</v>
      </c>
      <c r="D678" s="403" t="s">
        <v>422</v>
      </c>
      <c r="E678" s="403" t="s">
        <v>422</v>
      </c>
    </row>
    <row r="679" spans="1:5" x14ac:dyDescent="0.2">
      <c r="A679" s="275" t="s">
        <v>124</v>
      </c>
      <c r="B679" s="107"/>
      <c r="C679" s="107"/>
      <c r="D679" s="106"/>
      <c r="E679" s="107"/>
    </row>
    <row r="680" spans="1:5" x14ac:dyDescent="0.2">
      <c r="A680" s="275" t="s">
        <v>125</v>
      </c>
      <c r="B680" s="107"/>
      <c r="C680" s="107"/>
      <c r="D680" s="106"/>
      <c r="E680" s="107"/>
    </row>
    <row r="681" spans="1:5" x14ac:dyDescent="0.2">
      <c r="A681" s="275" t="s">
        <v>126</v>
      </c>
      <c r="B681" s="107"/>
      <c r="C681" s="107"/>
      <c r="D681" s="106"/>
      <c r="E681" s="107"/>
    </row>
    <row r="682" spans="1:5" x14ac:dyDescent="0.2">
      <c r="A682" s="275" t="s">
        <v>128</v>
      </c>
      <c r="B682" s="107"/>
      <c r="C682" s="107"/>
      <c r="D682" s="106"/>
      <c r="E682" s="107"/>
    </row>
    <row r="683" spans="1:5" x14ac:dyDescent="0.2">
      <c r="A683" s="275" t="s">
        <v>136</v>
      </c>
      <c r="B683" s="107"/>
      <c r="C683" s="107"/>
      <c r="D683" s="106"/>
      <c r="E683" s="107"/>
    </row>
    <row r="684" spans="1:5" x14ac:dyDescent="0.2">
      <c r="A684" s="275" t="s">
        <v>137</v>
      </c>
      <c r="B684" s="107"/>
      <c r="C684" s="107"/>
      <c r="D684" s="106"/>
      <c r="E684" s="107"/>
    </row>
    <row r="685" spans="1:5" ht="13.5" thickBot="1" x14ac:dyDescent="0.25">
      <c r="A685" s="276" t="s">
        <v>113</v>
      </c>
      <c r="B685" s="277"/>
      <c r="C685" s="277"/>
      <c r="D685" s="278"/>
      <c r="E685" s="277"/>
    </row>
    <row r="688" spans="1:5" x14ac:dyDescent="0.2">
      <c r="A688" s="292" t="s">
        <v>298</v>
      </c>
      <c r="B688" s="279"/>
      <c r="C688" s="279"/>
      <c r="D688" s="279"/>
      <c r="E688" s="279"/>
    </row>
    <row r="689" spans="1:5" ht="13.5" thickBot="1" x14ac:dyDescent="0.25">
      <c r="B689" s="295"/>
      <c r="C689" s="295"/>
    </row>
    <row r="690" spans="1:5" ht="51.75" thickBot="1" x14ac:dyDescent="0.25">
      <c r="A690" s="250" t="s">
        <v>28</v>
      </c>
      <c r="B690" s="267" t="s">
        <v>29</v>
      </c>
      <c r="C690" s="267" t="s">
        <v>105</v>
      </c>
      <c r="D690" s="92" t="s">
        <v>106</v>
      </c>
      <c r="E690" s="91" t="s">
        <v>31</v>
      </c>
    </row>
    <row r="691" spans="1:5" x14ac:dyDescent="0.2">
      <c r="A691" s="274" t="s">
        <v>123</v>
      </c>
      <c r="B691" s="403" t="s">
        <v>422</v>
      </c>
      <c r="C691" s="403">
        <v>0</v>
      </c>
      <c r="D691" s="403" t="s">
        <v>422</v>
      </c>
      <c r="E691" s="403" t="s">
        <v>422</v>
      </c>
    </row>
    <row r="692" spans="1:5" x14ac:dyDescent="0.2">
      <c r="A692" s="275" t="s">
        <v>124</v>
      </c>
      <c r="B692" s="107"/>
      <c r="C692" s="107"/>
      <c r="D692" s="106"/>
      <c r="E692" s="107"/>
    </row>
    <row r="693" spans="1:5" x14ac:dyDescent="0.2">
      <c r="A693" s="275" t="s">
        <v>125</v>
      </c>
      <c r="B693" s="107"/>
      <c r="C693" s="107"/>
      <c r="D693" s="106"/>
      <c r="E693" s="107"/>
    </row>
    <row r="694" spans="1:5" x14ac:dyDescent="0.2">
      <c r="A694" s="275" t="s">
        <v>126</v>
      </c>
      <c r="B694" s="107"/>
      <c r="C694" s="107"/>
      <c r="D694" s="106"/>
      <c r="E694" s="107"/>
    </row>
    <row r="695" spans="1:5" x14ac:dyDescent="0.2">
      <c r="A695" s="275" t="s">
        <v>128</v>
      </c>
      <c r="B695" s="107"/>
      <c r="C695" s="107"/>
      <c r="D695" s="106"/>
      <c r="E695" s="107"/>
    </row>
    <row r="696" spans="1:5" x14ac:dyDescent="0.2">
      <c r="A696" s="275" t="s">
        <v>136</v>
      </c>
      <c r="B696" s="107"/>
      <c r="C696" s="107"/>
      <c r="D696" s="106"/>
      <c r="E696" s="107"/>
    </row>
    <row r="697" spans="1:5" x14ac:dyDescent="0.2">
      <c r="A697" s="275" t="s">
        <v>137</v>
      </c>
      <c r="B697" s="107"/>
      <c r="C697" s="107"/>
      <c r="D697" s="106"/>
      <c r="E697" s="107"/>
    </row>
    <row r="698" spans="1:5" ht="13.5" thickBot="1" x14ac:dyDescent="0.25">
      <c r="A698" s="276" t="s">
        <v>113</v>
      </c>
      <c r="B698" s="277"/>
      <c r="C698" s="277"/>
      <c r="D698" s="278"/>
      <c r="E698" s="277"/>
    </row>
    <row r="706" spans="1:7" x14ac:dyDescent="0.2">
      <c r="A706" s="296"/>
      <c r="B706" s="296"/>
      <c r="C706" s="915"/>
      <c r="D706" s="916"/>
      <c r="E706" s="296"/>
      <c r="F706" s="296"/>
    </row>
    <row r="707" spans="1:7" x14ac:dyDescent="0.2">
      <c r="A707" s="297" t="s">
        <v>303</v>
      </c>
      <c r="B707" s="297"/>
      <c r="C707" s="915" t="s">
        <v>27</v>
      </c>
      <c r="D707" s="916"/>
      <c r="E707" s="297"/>
      <c r="F707" s="905" t="s">
        <v>300</v>
      </c>
      <c r="G707" s="905"/>
    </row>
    <row r="708" spans="1:7" x14ac:dyDescent="0.2">
      <c r="A708" s="297" t="s">
        <v>301</v>
      </c>
      <c r="B708" s="287"/>
      <c r="C708" s="905" t="s">
        <v>299</v>
      </c>
      <c r="D708" s="906"/>
      <c r="E708" s="297"/>
      <c r="F708" s="905" t="s">
        <v>302</v>
      </c>
      <c r="G708" s="905"/>
    </row>
  </sheetData>
  <mergeCells count="418">
    <mergeCell ref="F3:J3"/>
    <mergeCell ref="A590:D590"/>
    <mergeCell ref="A561:B561"/>
    <mergeCell ref="A577:D577"/>
    <mergeCell ref="A578:D578"/>
    <mergeCell ref="A581:D581"/>
    <mergeCell ref="A52:C52"/>
    <mergeCell ref="A61:C61"/>
    <mergeCell ref="A571:B571"/>
    <mergeCell ref="A567:B567"/>
    <mergeCell ref="A66:C66"/>
    <mergeCell ref="A564:B564"/>
    <mergeCell ref="A565:B565"/>
    <mergeCell ref="A566:B566"/>
    <mergeCell ref="A580:D580"/>
    <mergeCell ref="A548:D548"/>
    <mergeCell ref="A553:D553"/>
    <mergeCell ref="A556:D556"/>
    <mergeCell ref="A555:D555"/>
    <mergeCell ref="A558:D558"/>
    <mergeCell ref="A579:D579"/>
    <mergeCell ref="A568:B568"/>
    <mergeCell ref="A550:D550"/>
    <mergeCell ref="A551:D551"/>
    <mergeCell ref="C708:D708"/>
    <mergeCell ref="F708:G708"/>
    <mergeCell ref="A495:I495"/>
    <mergeCell ref="A510:C510"/>
    <mergeCell ref="D560:D561"/>
    <mergeCell ref="A94:E94"/>
    <mergeCell ref="A497:E497"/>
    <mergeCell ref="A101:D101"/>
    <mergeCell ref="C707:D707"/>
    <mergeCell ref="A658:B658"/>
    <mergeCell ref="A659:B659"/>
    <mergeCell ref="A660:B660"/>
    <mergeCell ref="A661:B661"/>
    <mergeCell ref="A662:B662"/>
    <mergeCell ref="A663:B663"/>
    <mergeCell ref="A664:B664"/>
    <mergeCell ref="C706:D706"/>
    <mergeCell ref="F707:G707"/>
    <mergeCell ref="A393:I393"/>
    <mergeCell ref="A671:B671"/>
    <mergeCell ref="A604:D604"/>
    <mergeCell ref="A607:D607"/>
    <mergeCell ref="A594:D594"/>
    <mergeCell ref="A597:D597"/>
    <mergeCell ref="A669:D669"/>
    <mergeCell ref="A672:B672"/>
    <mergeCell ref="A642:D642"/>
    <mergeCell ref="A637:D637"/>
    <mergeCell ref="A638:D638"/>
    <mergeCell ref="A656:B657"/>
    <mergeCell ref="A667:F667"/>
    <mergeCell ref="C656:F656"/>
    <mergeCell ref="A643:D643"/>
    <mergeCell ref="A647:D647"/>
    <mergeCell ref="A654:F654"/>
    <mergeCell ref="A599:D599"/>
    <mergeCell ref="A644:D644"/>
    <mergeCell ref="A645:D645"/>
    <mergeCell ref="A646:D646"/>
    <mergeCell ref="A641:D641"/>
    <mergeCell ref="A582:D582"/>
    <mergeCell ref="A586:D586"/>
    <mergeCell ref="A588:D588"/>
    <mergeCell ref="A609:D609"/>
    <mergeCell ref="A610:D610"/>
    <mergeCell ref="A591:D591"/>
    <mergeCell ref="A606:D606"/>
    <mergeCell ref="A592:D592"/>
    <mergeCell ref="A593:D593"/>
    <mergeCell ref="A585:D585"/>
    <mergeCell ref="A589:D589"/>
    <mergeCell ref="A584:D584"/>
    <mergeCell ref="A583:D583"/>
    <mergeCell ref="A601:D601"/>
    <mergeCell ref="A587:D587"/>
    <mergeCell ref="A636:D636"/>
    <mergeCell ref="A639:D639"/>
    <mergeCell ref="A640:D640"/>
    <mergeCell ref="A620:D620"/>
    <mergeCell ref="A562:B562"/>
    <mergeCell ref="A563:B563"/>
    <mergeCell ref="A546:D546"/>
    <mergeCell ref="A547:D547"/>
    <mergeCell ref="A560:B560"/>
    <mergeCell ref="C560:C561"/>
    <mergeCell ref="A552:D552"/>
    <mergeCell ref="A554:D554"/>
    <mergeCell ref="A542:D542"/>
    <mergeCell ref="A543:D543"/>
    <mergeCell ref="A544:D544"/>
    <mergeCell ref="A549:D549"/>
    <mergeCell ref="A545:D545"/>
    <mergeCell ref="A533:D533"/>
    <mergeCell ref="A534:D534"/>
    <mergeCell ref="A535:D535"/>
    <mergeCell ref="A536:D536"/>
    <mergeCell ref="A537:D537"/>
    <mergeCell ref="A538:D538"/>
    <mergeCell ref="A539:D539"/>
    <mergeCell ref="A540:D540"/>
    <mergeCell ref="A541:D541"/>
    <mergeCell ref="A527:D527"/>
    <mergeCell ref="A528:D528"/>
    <mergeCell ref="A529:D529"/>
    <mergeCell ref="A530:D530"/>
    <mergeCell ref="A531:D531"/>
    <mergeCell ref="A424:B424"/>
    <mergeCell ref="A532:D532"/>
    <mergeCell ref="A525:D525"/>
    <mergeCell ref="A192:B192"/>
    <mergeCell ref="A203:B203"/>
    <mergeCell ref="A199:B199"/>
    <mergeCell ref="A209:B209"/>
    <mergeCell ref="A210:B210"/>
    <mergeCell ref="A305:B305"/>
    <mergeCell ref="A306:B306"/>
    <mergeCell ref="A307:B307"/>
    <mergeCell ref="A308:B308"/>
    <mergeCell ref="A309:B309"/>
    <mergeCell ref="A310:B310"/>
    <mergeCell ref="A318:B318"/>
    <mergeCell ref="A364:B364"/>
    <mergeCell ref="A372:B372"/>
    <mergeCell ref="A373:B373"/>
    <mergeCell ref="A378:B378"/>
    <mergeCell ref="A526:D526"/>
    <mergeCell ref="A425:B425"/>
    <mergeCell ref="A202:B202"/>
    <mergeCell ref="C440:D440"/>
    <mergeCell ref="A522:D522"/>
    <mergeCell ref="A523:D523"/>
    <mergeCell ref="A524:D524"/>
    <mergeCell ref="A516:D516"/>
    <mergeCell ref="A517:D517"/>
    <mergeCell ref="A518:D518"/>
    <mergeCell ref="A512:D512"/>
    <mergeCell ref="A513:D513"/>
    <mergeCell ref="A514:D514"/>
    <mergeCell ref="A426:B426"/>
    <mergeCell ref="A212:B212"/>
    <mergeCell ref="A229:B229"/>
    <mergeCell ref="A327:C327"/>
    <mergeCell ref="A315:B315"/>
    <mergeCell ref="A316:B316"/>
    <mergeCell ref="A321:B321"/>
    <mergeCell ref="A204:B204"/>
    <mergeCell ref="A205:B205"/>
    <mergeCell ref="A208:B208"/>
    <mergeCell ref="A220:B220"/>
    <mergeCell ref="A59:B59"/>
    <mergeCell ref="A29:I29"/>
    <mergeCell ref="A4:I4"/>
    <mergeCell ref="A5:I5"/>
    <mergeCell ref="A153:I153"/>
    <mergeCell ref="A155:B155"/>
    <mergeCell ref="A165:B165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6:E177"/>
    <mergeCell ref="F176:H176"/>
    <mergeCell ref="I176:I177"/>
    <mergeCell ref="A126:D126"/>
    <mergeCell ref="A128:B128"/>
    <mergeCell ref="A109:G109"/>
    <mergeCell ref="G111:I111"/>
    <mergeCell ref="B111:F111"/>
    <mergeCell ref="A131:B131"/>
    <mergeCell ref="A129:B129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4:I174"/>
    <mergeCell ref="B178:D178"/>
    <mergeCell ref="A68:B68"/>
    <mergeCell ref="A176:D177"/>
    <mergeCell ref="A234:B234"/>
    <mergeCell ref="A242:D242"/>
    <mergeCell ref="A235:B235"/>
    <mergeCell ref="A244:B244"/>
    <mergeCell ref="A236:B236"/>
    <mergeCell ref="A237:B237"/>
    <mergeCell ref="A238:B238"/>
    <mergeCell ref="A239:B239"/>
    <mergeCell ref="A216:B216"/>
    <mergeCell ref="A302:B302"/>
    <mergeCell ref="A312:B312"/>
    <mergeCell ref="A289:D289"/>
    <mergeCell ref="A286:B286"/>
    <mergeCell ref="A300:B300"/>
    <mergeCell ref="A301:B301"/>
    <mergeCell ref="A253:E253"/>
    <mergeCell ref="A246:B246"/>
    <mergeCell ref="B265:E265"/>
    <mergeCell ref="B257:E257"/>
    <mergeCell ref="A247:B247"/>
    <mergeCell ref="A278:B278"/>
    <mergeCell ref="A287:B287"/>
    <mergeCell ref="A296:B296"/>
    <mergeCell ref="A297:B297"/>
    <mergeCell ref="A298:B298"/>
    <mergeCell ref="A245:B245"/>
    <mergeCell ref="A280:B280"/>
    <mergeCell ref="A281:B281"/>
    <mergeCell ref="A304:B304"/>
    <mergeCell ref="A311:B311"/>
    <mergeCell ref="A339:B339"/>
    <mergeCell ref="A340:B340"/>
    <mergeCell ref="A342:B342"/>
    <mergeCell ref="A345:B345"/>
    <mergeCell ref="A338:B338"/>
    <mergeCell ref="A344:B344"/>
    <mergeCell ref="A341:B341"/>
    <mergeCell ref="A343:B343"/>
    <mergeCell ref="A288:B288"/>
    <mergeCell ref="A276:E276"/>
    <mergeCell ref="D255:E255"/>
    <mergeCell ref="B255:C255"/>
    <mergeCell ref="A279:B279"/>
    <mergeCell ref="A324:C324"/>
    <mergeCell ref="A291:B291"/>
    <mergeCell ref="A292:B292"/>
    <mergeCell ref="A293:B293"/>
    <mergeCell ref="A294:B294"/>
    <mergeCell ref="A295:B295"/>
    <mergeCell ref="G329:H329"/>
    <mergeCell ref="G330:H330"/>
    <mergeCell ref="G331:H331"/>
    <mergeCell ref="A331:B331"/>
    <mergeCell ref="A336:B336"/>
    <mergeCell ref="A337:B337"/>
    <mergeCell ref="A329:B329"/>
    <mergeCell ref="A330:B330"/>
    <mergeCell ref="A332:B332"/>
    <mergeCell ref="A335:B335"/>
    <mergeCell ref="A333:B333"/>
    <mergeCell ref="A334:B334"/>
    <mergeCell ref="A62:B62"/>
    <mergeCell ref="A183:D183"/>
    <mergeCell ref="A195:B195"/>
    <mergeCell ref="A196:B196"/>
    <mergeCell ref="A197:B197"/>
    <mergeCell ref="A228:B228"/>
    <mergeCell ref="A200:B200"/>
    <mergeCell ref="A211:B211"/>
    <mergeCell ref="A214:B214"/>
    <mergeCell ref="A201:B201"/>
    <mergeCell ref="B180:D180"/>
    <mergeCell ref="B181:D181"/>
    <mergeCell ref="A193:B193"/>
    <mergeCell ref="A194:B194"/>
    <mergeCell ref="A188:G188"/>
    <mergeCell ref="A198:B198"/>
    <mergeCell ref="A191:B191"/>
    <mergeCell ref="A206:B206"/>
    <mergeCell ref="A213:B213"/>
    <mergeCell ref="A215:B215"/>
    <mergeCell ref="A226:B226"/>
    <mergeCell ref="A217:B217"/>
    <mergeCell ref="A218:B218"/>
    <mergeCell ref="A219:B219"/>
    <mergeCell ref="A368:B368"/>
    <mergeCell ref="A346:B346"/>
    <mergeCell ref="A347:B347"/>
    <mergeCell ref="A357:E357"/>
    <mergeCell ref="A348:B348"/>
    <mergeCell ref="A349:B349"/>
    <mergeCell ref="A365:B365"/>
    <mergeCell ref="A360:B360"/>
    <mergeCell ref="A351:B351"/>
    <mergeCell ref="A366:B366"/>
    <mergeCell ref="A350:B350"/>
    <mergeCell ref="A359:B359"/>
    <mergeCell ref="A363:B363"/>
    <mergeCell ref="A352:B352"/>
    <mergeCell ref="A520:D520"/>
    <mergeCell ref="A521:D521"/>
    <mergeCell ref="A446:B446"/>
    <mergeCell ref="A447:B447"/>
    <mergeCell ref="A498:B498"/>
    <mergeCell ref="C498:D498"/>
    <mergeCell ref="A499:B499"/>
    <mergeCell ref="C499:D499"/>
    <mergeCell ref="A418:C418"/>
    <mergeCell ref="A448:B448"/>
    <mergeCell ref="A449:B449"/>
    <mergeCell ref="A450:B450"/>
    <mergeCell ref="A451:B451"/>
    <mergeCell ref="A515:D515"/>
    <mergeCell ref="A519:D519"/>
    <mergeCell ref="A440:B440"/>
    <mergeCell ref="A430:B430"/>
    <mergeCell ref="C439:D439"/>
    <mergeCell ref="A439:B439"/>
    <mergeCell ref="A444:C444"/>
    <mergeCell ref="A443:D443"/>
    <mergeCell ref="A420:B420"/>
    <mergeCell ref="A421:B421"/>
    <mergeCell ref="A422:B422"/>
    <mergeCell ref="A630:D630"/>
    <mergeCell ref="A631:D631"/>
    <mergeCell ref="A602:D602"/>
    <mergeCell ref="A600:D600"/>
    <mergeCell ref="A605:D605"/>
    <mergeCell ref="A603:D603"/>
    <mergeCell ref="A619:D619"/>
    <mergeCell ref="A611:D611"/>
    <mergeCell ref="A612:D612"/>
    <mergeCell ref="A423:B423"/>
    <mergeCell ref="A429:B429"/>
    <mergeCell ref="A634:C634"/>
    <mergeCell ref="A622:D622"/>
    <mergeCell ref="A624:D624"/>
    <mergeCell ref="A431:B431"/>
    <mergeCell ref="A432:B432"/>
    <mergeCell ref="A427:B427"/>
    <mergeCell ref="A433:B433"/>
    <mergeCell ref="A570:B570"/>
    <mergeCell ref="A621:D621"/>
    <mergeCell ref="A627:D627"/>
    <mergeCell ref="A628:D628"/>
    <mergeCell ref="A608:D608"/>
    <mergeCell ref="A569:B569"/>
    <mergeCell ref="A613:D613"/>
    <mergeCell ref="A618:D618"/>
    <mergeCell ref="A572:B572"/>
    <mergeCell ref="A575:C575"/>
    <mergeCell ref="A625:D625"/>
    <mergeCell ref="A428:B428"/>
    <mergeCell ref="A626:D626"/>
    <mergeCell ref="A623:D623"/>
    <mergeCell ref="A629:D629"/>
    <mergeCell ref="A319:B319"/>
    <mergeCell ref="A317:B317"/>
    <mergeCell ref="A299:B299"/>
    <mergeCell ref="A313:B313"/>
    <mergeCell ref="A314:B314"/>
    <mergeCell ref="A303:B303"/>
    <mergeCell ref="A320:B320"/>
    <mergeCell ref="A370:B370"/>
    <mergeCell ref="B397:D397"/>
    <mergeCell ref="A379:B379"/>
    <mergeCell ref="A388:E388"/>
    <mergeCell ref="A385:B385"/>
    <mergeCell ref="A395:I395"/>
    <mergeCell ref="A376:D376"/>
    <mergeCell ref="A369:B369"/>
    <mergeCell ref="A371:B371"/>
    <mergeCell ref="F397:H397"/>
    <mergeCell ref="A386:B386"/>
    <mergeCell ref="A380:B380"/>
    <mergeCell ref="A397:A398"/>
    <mergeCell ref="A383:E383"/>
    <mergeCell ref="A361:B361"/>
    <mergeCell ref="A362:B362"/>
    <mergeCell ref="A367:B367"/>
    <mergeCell ref="A60:B60"/>
    <mergeCell ref="A133:B133"/>
    <mergeCell ref="A111:A112"/>
    <mergeCell ref="A190:B190"/>
    <mergeCell ref="A284:B284"/>
    <mergeCell ref="A285:B285"/>
    <mergeCell ref="A134:B134"/>
    <mergeCell ref="A132:B132"/>
    <mergeCell ref="A166:B166"/>
    <mergeCell ref="A135:B135"/>
    <mergeCell ref="A282:B282"/>
    <mergeCell ref="A224:E224"/>
    <mergeCell ref="A221:B221"/>
    <mergeCell ref="A230:B230"/>
    <mergeCell ref="A130:B130"/>
    <mergeCell ref="A227:B227"/>
    <mergeCell ref="A232:B232"/>
    <mergeCell ref="A233:B233"/>
    <mergeCell ref="A283:B283"/>
    <mergeCell ref="A231:B231"/>
    <mergeCell ref="A207:B207"/>
    <mergeCell ref="A127:C127"/>
    <mergeCell ref="B182:D182"/>
    <mergeCell ref="B179:D179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m.st.Warszawy
Informacja dodatkowa do sprawozdania finansowego za rok obrotowy zakończony 31 grudnia 2023r.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6" max="16383" man="1"/>
    <brk id="223" max="16383" man="1"/>
    <brk id="252" max="16383" man="1"/>
    <brk id="275" max="16383" man="1"/>
    <brk id="288" max="16383" man="1"/>
    <brk id="325" max="16383" man="1"/>
    <brk id="355" max="16383" man="1"/>
    <brk id="392" max="16383" man="1"/>
    <brk id="416" max="16383" man="1"/>
    <brk id="442" max="16383" man="1"/>
    <brk id="453" max="16383" man="1"/>
    <brk id="508" max="8" man="1"/>
    <brk id="556" max="16383" man="1"/>
    <brk id="574" max="16383" man="1"/>
    <brk id="595" max="16383" man="1"/>
    <brk id="614" max="16383" man="1"/>
    <brk id="652" max="16383" man="1"/>
    <brk id="6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14"/>
  <sheetViews>
    <sheetView showWhiteSpace="0" view="pageLayout" topLeftCell="A55" zoomScaleNormal="100" workbookViewId="0">
      <selection activeCell="A32" sqref="A32"/>
    </sheetView>
  </sheetViews>
  <sheetFormatPr defaultRowHeight="12.75" x14ac:dyDescent="0.2"/>
  <cols>
    <col min="1" max="1" width="4.85546875" style="462" customWidth="1"/>
    <col min="2" max="2" width="34" style="461" customWidth="1"/>
    <col min="3" max="3" width="23.28515625" style="461" customWidth="1"/>
    <col min="4" max="4" width="21" style="461" customWidth="1"/>
    <col min="5" max="5" width="19.7109375" style="461" customWidth="1"/>
    <col min="6" max="6" width="21" style="461" customWidth="1"/>
    <col min="7" max="7" width="19.7109375" style="461" customWidth="1"/>
    <col min="8" max="8" width="18" style="461" customWidth="1"/>
    <col min="9" max="9" width="16.140625" style="461" customWidth="1"/>
    <col min="10" max="10" width="13.7109375" style="461" customWidth="1"/>
    <col min="11" max="11" width="18.28515625" style="461" customWidth="1"/>
    <col min="12" max="16384" width="9.140625" style="461"/>
  </cols>
  <sheetData>
    <row r="1" spans="1:9" ht="15" x14ac:dyDescent="0.2">
      <c r="A1" s="968" t="s">
        <v>305</v>
      </c>
      <c r="B1" s="969"/>
      <c r="C1" s="969"/>
      <c r="D1" s="969"/>
      <c r="E1" s="969"/>
      <c r="F1" s="969"/>
      <c r="G1" s="969"/>
      <c r="H1" s="969"/>
      <c r="I1" s="969"/>
    </row>
    <row r="2" spans="1:9" ht="13.5" thickBot="1" x14ac:dyDescent="0.25">
      <c r="B2" s="463"/>
      <c r="C2" s="463"/>
      <c r="D2" s="463"/>
      <c r="E2" s="463" t="s">
        <v>45</v>
      </c>
      <c r="F2" s="464"/>
      <c r="G2" s="464"/>
      <c r="H2" s="464"/>
      <c r="I2" s="464"/>
    </row>
    <row r="3" spans="1:9" ht="61.5" customHeight="1" thickBot="1" x14ac:dyDescent="0.25">
      <c r="A3" s="970"/>
      <c r="B3" s="971"/>
      <c r="C3" s="465" t="s">
        <v>253</v>
      </c>
      <c r="D3" s="466" t="s">
        <v>62</v>
      </c>
      <c r="E3" s="465" t="s">
        <v>318</v>
      </c>
      <c r="F3" s="467" t="s">
        <v>319</v>
      </c>
      <c r="G3" s="465" t="s">
        <v>345</v>
      </c>
      <c r="H3" s="468" t="s">
        <v>400</v>
      </c>
      <c r="I3" s="469" t="s">
        <v>401</v>
      </c>
    </row>
    <row r="4" spans="1:9" x14ac:dyDescent="0.2">
      <c r="A4" s="972" t="s">
        <v>402</v>
      </c>
      <c r="B4" s="973"/>
      <c r="C4" s="470"/>
      <c r="D4" s="471"/>
      <c r="E4" s="472"/>
      <c r="F4" s="471"/>
      <c r="G4" s="472"/>
      <c r="H4" s="472"/>
      <c r="I4" s="473"/>
    </row>
    <row r="5" spans="1:9" x14ac:dyDescent="0.2">
      <c r="A5" s="474"/>
      <c r="B5" s="475" t="s">
        <v>63</v>
      </c>
      <c r="C5" s="476"/>
      <c r="D5" s="477"/>
      <c r="E5" s="478"/>
      <c r="F5" s="477"/>
      <c r="G5" s="478"/>
      <c r="H5" s="478"/>
      <c r="I5" s="479"/>
    </row>
    <row r="6" spans="1:9" ht="17.25" customHeight="1" x14ac:dyDescent="0.2">
      <c r="A6" s="480">
        <v>1</v>
      </c>
      <c r="B6" s="481" t="s">
        <v>458</v>
      </c>
      <c r="C6" s="531">
        <v>10406</v>
      </c>
      <c r="D6" s="400">
        <v>100</v>
      </c>
      <c r="E6" s="531">
        <v>520300</v>
      </c>
      <c r="F6" s="400">
        <v>0</v>
      </c>
      <c r="G6" s="531">
        <v>520300</v>
      </c>
      <c r="H6" s="531">
        <v>145864.10999999999</v>
      </c>
      <c r="I6" s="531">
        <v>1914483.55</v>
      </c>
    </row>
    <row r="7" spans="1:9" x14ac:dyDescent="0.2">
      <c r="A7" s="480">
        <v>2</v>
      </c>
      <c r="B7" s="481" t="s">
        <v>446</v>
      </c>
      <c r="C7" s="531">
        <v>657835</v>
      </c>
      <c r="D7" s="400">
        <v>100</v>
      </c>
      <c r="E7" s="531">
        <v>328917500</v>
      </c>
      <c r="F7" s="400">
        <v>0</v>
      </c>
      <c r="G7" s="531">
        <v>328917500</v>
      </c>
      <c r="H7" s="531">
        <v>925257.29</v>
      </c>
      <c r="I7" s="531">
        <v>660692358.27999997</v>
      </c>
    </row>
    <row r="8" spans="1:9" ht="22.5" customHeight="1" x14ac:dyDescent="0.2">
      <c r="A8" s="484">
        <v>3</v>
      </c>
      <c r="B8" s="481" t="s">
        <v>444</v>
      </c>
      <c r="C8" s="531">
        <v>585616</v>
      </c>
      <c r="D8" s="400">
        <v>100</v>
      </c>
      <c r="E8" s="531">
        <v>292808000</v>
      </c>
      <c r="F8" s="400">
        <v>0</v>
      </c>
      <c r="G8" s="531">
        <v>292808000</v>
      </c>
      <c r="H8" s="531">
        <v>-41401961.18</v>
      </c>
      <c r="I8" s="531">
        <v>704028218.19000006</v>
      </c>
    </row>
    <row r="9" spans="1:9" ht="22.5" customHeight="1" x14ac:dyDescent="0.2">
      <c r="A9" s="480">
        <v>4</v>
      </c>
      <c r="B9" s="481" t="s">
        <v>442</v>
      </c>
      <c r="C9" s="531">
        <v>361739</v>
      </c>
      <c r="D9" s="400">
        <v>100</v>
      </c>
      <c r="E9" s="531">
        <v>180869500</v>
      </c>
      <c r="F9" s="400">
        <v>0</v>
      </c>
      <c r="G9" s="531">
        <v>180869500</v>
      </c>
      <c r="H9" s="531">
        <v>6029410.3300000001</v>
      </c>
      <c r="I9" s="531">
        <v>287739351.24000001</v>
      </c>
    </row>
    <row r="10" spans="1:9" ht="22.5" customHeight="1" x14ac:dyDescent="0.2">
      <c r="A10" s="480">
        <v>5</v>
      </c>
      <c r="B10" s="481" t="s">
        <v>447</v>
      </c>
      <c r="C10" s="531">
        <v>4600</v>
      </c>
      <c r="D10" s="400">
        <v>100</v>
      </c>
      <c r="E10" s="531">
        <v>2300000</v>
      </c>
      <c r="F10" s="400">
        <v>0</v>
      </c>
      <c r="G10" s="531">
        <v>2300000</v>
      </c>
      <c r="H10" s="531">
        <v>-1544700.43</v>
      </c>
      <c r="I10" s="531">
        <v>3646619.32</v>
      </c>
    </row>
    <row r="11" spans="1:9" ht="22.5" customHeight="1" x14ac:dyDescent="0.2">
      <c r="A11" s="484">
        <v>6</v>
      </c>
      <c r="B11" s="481" t="s">
        <v>441</v>
      </c>
      <c r="C11" s="531">
        <v>27345751</v>
      </c>
      <c r="D11" s="400">
        <v>100</v>
      </c>
      <c r="E11" s="531">
        <v>2734575100</v>
      </c>
      <c r="F11" s="400">
        <v>0</v>
      </c>
      <c r="G11" s="531">
        <v>2734575100</v>
      </c>
      <c r="H11" s="531">
        <v>-99679189.819999993</v>
      </c>
      <c r="I11" s="531">
        <v>4521469471.0299997</v>
      </c>
    </row>
    <row r="12" spans="1:9" x14ac:dyDescent="0.2">
      <c r="A12" s="480">
        <v>7</v>
      </c>
      <c r="B12" s="481" t="s">
        <v>440</v>
      </c>
      <c r="C12" s="531">
        <v>1133516</v>
      </c>
      <c r="D12" s="400">
        <v>100</v>
      </c>
      <c r="E12" s="531">
        <v>566758000</v>
      </c>
      <c r="F12" s="400">
        <v>0</v>
      </c>
      <c r="G12" s="531">
        <v>566758000</v>
      </c>
      <c r="H12" s="531">
        <v>2737625.4</v>
      </c>
      <c r="I12" s="531">
        <v>762707269.16999996</v>
      </c>
    </row>
    <row r="13" spans="1:9" x14ac:dyDescent="0.2">
      <c r="A13" s="480">
        <v>8</v>
      </c>
      <c r="B13" s="481" t="s">
        <v>459</v>
      </c>
      <c r="C13" s="531">
        <v>24601</v>
      </c>
      <c r="D13" s="400">
        <v>100</v>
      </c>
      <c r="E13" s="531">
        <v>1230050</v>
      </c>
      <c r="F13" s="400">
        <v>0</v>
      </c>
      <c r="G13" s="531">
        <v>1230050</v>
      </c>
      <c r="H13" s="531">
        <v>509297.94</v>
      </c>
      <c r="I13" s="531">
        <v>7712522.6900000004</v>
      </c>
    </row>
    <row r="14" spans="1:9" x14ac:dyDescent="0.2">
      <c r="A14" s="484">
        <v>9</v>
      </c>
      <c r="B14" s="481" t="s">
        <v>460</v>
      </c>
      <c r="C14" s="531">
        <v>80500</v>
      </c>
      <c r="D14" s="400">
        <v>100</v>
      </c>
      <c r="E14" s="531">
        <v>80500000</v>
      </c>
      <c r="F14" s="400">
        <v>0</v>
      </c>
      <c r="G14" s="531">
        <v>80500000</v>
      </c>
      <c r="H14" s="531">
        <v>470914.08</v>
      </c>
      <c r="I14" s="531">
        <v>116730763.02</v>
      </c>
    </row>
    <row r="15" spans="1:9" ht="22.5" customHeight="1" x14ac:dyDescent="0.2">
      <c r="A15" s="480">
        <v>10</v>
      </c>
      <c r="B15" s="481" t="s">
        <v>461</v>
      </c>
      <c r="C15" s="531">
        <v>229769</v>
      </c>
      <c r="D15" s="400">
        <v>100</v>
      </c>
      <c r="E15" s="531">
        <v>229769000</v>
      </c>
      <c r="F15" s="400">
        <v>0</v>
      </c>
      <c r="G15" s="531">
        <v>229769000</v>
      </c>
      <c r="H15" s="531">
        <v>7427687.3799999999</v>
      </c>
      <c r="I15" s="531">
        <v>304608692</v>
      </c>
    </row>
    <row r="16" spans="1:9" x14ac:dyDescent="0.2">
      <c r="A16" s="480">
        <v>11</v>
      </c>
      <c r="B16" s="481" t="s">
        <v>436</v>
      </c>
      <c r="C16" s="531">
        <v>191261</v>
      </c>
      <c r="D16" s="400">
        <v>100</v>
      </c>
      <c r="E16" s="531">
        <v>191261000</v>
      </c>
      <c r="F16" s="400">
        <v>0</v>
      </c>
      <c r="G16" s="531">
        <v>191261000</v>
      </c>
      <c r="H16" s="531">
        <v>1256544.1299999999</v>
      </c>
      <c r="I16" s="531">
        <v>252677585.22</v>
      </c>
    </row>
    <row r="17" spans="1:9" x14ac:dyDescent="0.2">
      <c r="A17" s="484">
        <v>12</v>
      </c>
      <c r="B17" s="481" t="s">
        <v>439</v>
      </c>
      <c r="C17" s="531">
        <v>2556550</v>
      </c>
      <c r="D17" s="400">
        <v>100</v>
      </c>
      <c r="E17" s="531">
        <v>1278275000</v>
      </c>
      <c r="F17" s="400">
        <v>0</v>
      </c>
      <c r="G17" s="531">
        <v>1278275000</v>
      </c>
      <c r="H17" s="531">
        <v>11098829.140000001</v>
      </c>
      <c r="I17" s="531">
        <v>1653805497.1400001</v>
      </c>
    </row>
    <row r="18" spans="1:9" x14ac:dyDescent="0.2">
      <c r="A18" s="480">
        <v>13</v>
      </c>
      <c r="B18" s="481" t="s">
        <v>462</v>
      </c>
      <c r="C18" s="531">
        <v>6600</v>
      </c>
      <c r="D18" s="400">
        <v>100</v>
      </c>
      <c r="E18" s="531">
        <v>3300000</v>
      </c>
      <c r="F18" s="400">
        <v>0</v>
      </c>
      <c r="G18" s="531">
        <v>3300000</v>
      </c>
      <c r="H18" s="531">
        <v>211558.55</v>
      </c>
      <c r="I18" s="531">
        <v>5213208.5</v>
      </c>
    </row>
    <row r="19" spans="1:9" x14ac:dyDescent="0.2">
      <c r="A19" s="480">
        <v>14</v>
      </c>
      <c r="B19" s="481" t="s">
        <v>463</v>
      </c>
      <c r="C19" s="531">
        <v>3650</v>
      </c>
      <c r="D19" s="400">
        <v>100</v>
      </c>
      <c r="E19" s="531">
        <v>3650000</v>
      </c>
      <c r="F19" s="400">
        <v>0</v>
      </c>
      <c r="G19" s="531">
        <v>3650000</v>
      </c>
      <c r="H19" s="531">
        <v>266943</v>
      </c>
      <c r="I19" s="531">
        <v>21717749.379999999</v>
      </c>
    </row>
    <row r="20" spans="1:9" ht="22.5" customHeight="1" x14ac:dyDescent="0.2">
      <c r="A20" s="484">
        <v>15</v>
      </c>
      <c r="B20" s="481" t="s">
        <v>448</v>
      </c>
      <c r="C20" s="531">
        <v>10000</v>
      </c>
      <c r="D20" s="400">
        <v>100</v>
      </c>
      <c r="E20" s="531">
        <v>5000000</v>
      </c>
      <c r="F20" s="400">
        <v>0</v>
      </c>
      <c r="G20" s="531">
        <v>5000000</v>
      </c>
      <c r="H20" s="531">
        <v>2778632.62</v>
      </c>
      <c r="I20" s="531">
        <v>25602832.940000001</v>
      </c>
    </row>
    <row r="21" spans="1:9" x14ac:dyDescent="0.2">
      <c r="A21" s="480">
        <v>16</v>
      </c>
      <c r="B21" s="481" t="s">
        <v>464</v>
      </c>
      <c r="C21" s="531">
        <v>24520</v>
      </c>
      <c r="D21" s="400">
        <v>100</v>
      </c>
      <c r="E21" s="531">
        <v>24520000</v>
      </c>
      <c r="F21" s="400">
        <v>0</v>
      </c>
      <c r="G21" s="531">
        <v>24520000</v>
      </c>
      <c r="H21" s="531">
        <v>-3585186.34</v>
      </c>
      <c r="I21" s="531">
        <v>42196339.560000002</v>
      </c>
    </row>
    <row r="22" spans="1:9" ht="22.5" customHeight="1" x14ac:dyDescent="0.2">
      <c r="A22" s="480">
        <v>17</v>
      </c>
      <c r="B22" s="481" t="s">
        <v>465</v>
      </c>
      <c r="C22" s="531">
        <v>63465</v>
      </c>
      <c r="D22" s="400">
        <v>100</v>
      </c>
      <c r="E22" s="531">
        <v>63465000</v>
      </c>
      <c r="F22" s="400">
        <v>0</v>
      </c>
      <c r="G22" s="531">
        <v>63465000</v>
      </c>
      <c r="H22" s="531">
        <v>1430922.29</v>
      </c>
      <c r="I22" s="531">
        <v>65769251.950000003</v>
      </c>
    </row>
    <row r="23" spans="1:9" x14ac:dyDescent="0.2">
      <c r="A23" s="484">
        <v>18</v>
      </c>
      <c r="B23" s="481" t="s">
        <v>466</v>
      </c>
      <c r="C23" s="531">
        <v>19375</v>
      </c>
      <c r="D23" s="400">
        <v>100</v>
      </c>
      <c r="E23" s="531">
        <v>19375000</v>
      </c>
      <c r="F23" s="531">
        <v>13214418.199999999</v>
      </c>
      <c r="G23" s="531">
        <v>6160581.7999999998</v>
      </c>
      <c r="H23" s="531">
        <v>-14992389.09</v>
      </c>
      <c r="I23" s="531">
        <v>6160581.7999999998</v>
      </c>
    </row>
    <row r="24" spans="1:9" ht="17.25" customHeight="1" x14ac:dyDescent="0.2">
      <c r="A24" s="480">
        <v>19</v>
      </c>
      <c r="B24" s="481" t="s">
        <v>467</v>
      </c>
      <c r="C24" s="531">
        <v>22505</v>
      </c>
      <c r="D24" s="400">
        <v>100</v>
      </c>
      <c r="E24" s="531">
        <v>22505000</v>
      </c>
      <c r="F24" s="400">
        <v>0</v>
      </c>
      <c r="G24" s="531">
        <v>22505000</v>
      </c>
      <c r="H24" s="531">
        <v>-10126264.16</v>
      </c>
      <c r="I24" s="531">
        <v>24757706.969999999</v>
      </c>
    </row>
    <row r="25" spans="1:9" x14ac:dyDescent="0.2">
      <c r="A25" s="485">
        <v>20</v>
      </c>
      <c r="B25" s="486" t="s">
        <v>451</v>
      </c>
      <c r="C25" s="532">
        <v>33422</v>
      </c>
      <c r="D25" s="533">
        <v>100</v>
      </c>
      <c r="E25" s="532">
        <v>33422000</v>
      </c>
      <c r="F25" s="532">
        <v>33053845.52</v>
      </c>
      <c r="G25" s="532">
        <v>368154.48</v>
      </c>
      <c r="H25" s="532">
        <v>-43005287.789999999</v>
      </c>
      <c r="I25" s="532">
        <v>368154.48</v>
      </c>
    </row>
    <row r="26" spans="1:9" ht="22.5" customHeight="1" x14ac:dyDescent="0.2">
      <c r="A26" s="487">
        <v>21</v>
      </c>
      <c r="B26" s="488" t="s">
        <v>468</v>
      </c>
      <c r="C26" s="534">
        <v>3100</v>
      </c>
      <c r="D26" s="535">
        <v>100</v>
      </c>
      <c r="E26" s="536">
        <v>3100000</v>
      </c>
      <c r="F26" s="535">
        <v>0</v>
      </c>
      <c r="G26" s="536">
        <v>3100000</v>
      </c>
      <c r="H26" s="536">
        <v>3367234.77</v>
      </c>
      <c r="I26" s="536">
        <v>17848776.059999999</v>
      </c>
    </row>
    <row r="27" spans="1:9" ht="18" customHeight="1" x14ac:dyDescent="0.2">
      <c r="A27" s="480">
        <v>22</v>
      </c>
      <c r="B27" s="488" t="s">
        <v>453</v>
      </c>
      <c r="C27" s="534">
        <v>21801</v>
      </c>
      <c r="D27" s="535">
        <v>100</v>
      </c>
      <c r="E27" s="536">
        <v>21801000</v>
      </c>
      <c r="F27" s="536">
        <v>85091.02</v>
      </c>
      <c r="G27" s="536">
        <v>21715908.98</v>
      </c>
      <c r="H27" s="536">
        <v>-21113678.890000001</v>
      </c>
      <c r="I27" s="536">
        <v>21715908.98</v>
      </c>
    </row>
    <row r="28" spans="1:9" ht="16.5" customHeight="1" x14ac:dyDescent="0.2">
      <c r="A28" s="489">
        <v>23</v>
      </c>
      <c r="B28" s="488" t="s">
        <v>469</v>
      </c>
      <c r="C28" s="537">
        <v>20111</v>
      </c>
      <c r="D28" s="538">
        <v>100</v>
      </c>
      <c r="E28" s="539">
        <v>20111000</v>
      </c>
      <c r="F28" s="539">
        <v>984868.06</v>
      </c>
      <c r="G28" s="539">
        <v>19126131.940000001</v>
      </c>
      <c r="H28" s="539">
        <v>20670.02</v>
      </c>
      <c r="I28" s="539">
        <v>19126131.940000001</v>
      </c>
    </row>
    <row r="29" spans="1:9" ht="14.25" customHeight="1" x14ac:dyDescent="0.2">
      <c r="A29" s="480">
        <v>24</v>
      </c>
      <c r="B29" s="488" t="s">
        <v>470</v>
      </c>
      <c r="C29" s="540">
        <v>100</v>
      </c>
      <c r="D29" s="535">
        <v>100</v>
      </c>
      <c r="E29" s="536">
        <v>50000</v>
      </c>
      <c r="F29" s="536">
        <v>50000</v>
      </c>
      <c r="G29" s="535">
        <v>0</v>
      </c>
      <c r="H29" s="535">
        <v>0</v>
      </c>
      <c r="I29" s="535">
        <v>0</v>
      </c>
    </row>
    <row r="30" spans="1:9" ht="21.75" customHeight="1" x14ac:dyDescent="0.2">
      <c r="A30" s="480">
        <v>25</v>
      </c>
      <c r="B30" s="488" t="s">
        <v>471</v>
      </c>
      <c r="C30" s="536">
        <v>16000</v>
      </c>
      <c r="D30" s="535">
        <v>40.22</v>
      </c>
      <c r="E30" s="536">
        <v>16000000</v>
      </c>
      <c r="F30" s="536">
        <v>7930122.0700000003</v>
      </c>
      <c r="G30" s="536">
        <v>8069877.9299999997</v>
      </c>
      <c r="H30" s="536">
        <v>-356234.76</v>
      </c>
      <c r="I30" s="536">
        <v>20065247.109999999</v>
      </c>
    </row>
    <row r="31" spans="1:9" ht="93.75" customHeight="1" x14ac:dyDescent="0.2">
      <c r="A31" s="480">
        <v>26</v>
      </c>
      <c r="B31" s="488" t="s">
        <v>472</v>
      </c>
      <c r="C31" s="536">
        <v>2795</v>
      </c>
      <c r="D31" s="535">
        <v>0</v>
      </c>
      <c r="E31" s="536">
        <v>120241.86</v>
      </c>
      <c r="F31" s="536">
        <v>-84682.79</v>
      </c>
      <c r="G31" s="536">
        <v>204924.65</v>
      </c>
      <c r="H31" s="535">
        <v>0</v>
      </c>
      <c r="I31" s="535">
        <v>0</v>
      </c>
    </row>
    <row r="32" spans="1:9" x14ac:dyDescent="0.2">
      <c r="A32" s="490"/>
      <c r="B32" s="491" t="s">
        <v>148</v>
      </c>
      <c r="C32" s="491">
        <v>33429588</v>
      </c>
      <c r="D32" s="491"/>
      <c r="E32" s="491">
        <f>SUM(E6:E31)</f>
        <v>6124202691.8599997</v>
      </c>
      <c r="F32" s="491">
        <f>SUM(F6:F31)</f>
        <v>55233662.080000006</v>
      </c>
      <c r="G32" s="491">
        <f>SUM(G6:G31)</f>
        <v>6068969029.7799988</v>
      </c>
      <c r="H32" s="541">
        <f>SUM(H6:H31)</f>
        <v>-197127501.40999994</v>
      </c>
      <c r="I32" s="541">
        <f>SUM(I6:I31)</f>
        <v>9548274720.5199986</v>
      </c>
    </row>
    <row r="33" spans="1:9" ht="58.5" customHeight="1" thickBot="1" x14ac:dyDescent="0.25">
      <c r="A33" s="974"/>
      <c r="B33" s="975"/>
      <c r="C33" s="492" t="s">
        <v>253</v>
      </c>
      <c r="D33" s="493" t="s">
        <v>62</v>
      </c>
      <c r="E33" s="492" t="s">
        <v>318</v>
      </c>
      <c r="F33" s="494" t="s">
        <v>319</v>
      </c>
      <c r="G33" s="492" t="s">
        <v>345</v>
      </c>
      <c r="H33" s="492" t="s">
        <v>365</v>
      </c>
      <c r="I33" s="492" t="s">
        <v>346</v>
      </c>
    </row>
    <row r="34" spans="1:9" x14ac:dyDescent="0.2">
      <c r="A34" s="972" t="s">
        <v>152</v>
      </c>
      <c r="B34" s="976"/>
      <c r="C34" s="495"/>
      <c r="D34" s="496"/>
      <c r="E34" s="497"/>
      <c r="F34" s="496"/>
      <c r="G34" s="497"/>
      <c r="H34" s="497"/>
      <c r="I34" s="498"/>
    </row>
    <row r="35" spans="1:9" x14ac:dyDescent="0.2">
      <c r="A35" s="499"/>
      <c r="B35" s="500" t="s">
        <v>63</v>
      </c>
      <c r="C35" s="476"/>
      <c r="D35" s="477"/>
      <c r="E35" s="478"/>
      <c r="F35" s="477"/>
      <c r="G35" s="478"/>
      <c r="H35" s="478"/>
      <c r="I35" s="479"/>
    </row>
    <row r="36" spans="1:9" ht="18" customHeight="1" x14ac:dyDescent="0.2">
      <c r="A36" s="499">
        <v>1</v>
      </c>
      <c r="B36" s="481" t="s">
        <v>458</v>
      </c>
      <c r="C36" s="482">
        <v>10406</v>
      </c>
      <c r="D36" s="483">
        <v>100</v>
      </c>
      <c r="E36" s="482">
        <v>520300</v>
      </c>
      <c r="F36" s="483">
        <v>0</v>
      </c>
      <c r="G36" s="482">
        <v>520300</v>
      </c>
      <c r="H36" s="482">
        <v>-185696.53</v>
      </c>
      <c r="I36" s="482">
        <v>1768619.44</v>
      </c>
    </row>
    <row r="37" spans="1:9" ht="17.25" customHeight="1" x14ac:dyDescent="0.2">
      <c r="A37" s="499">
        <v>2</v>
      </c>
      <c r="B37" s="481" t="s">
        <v>446</v>
      </c>
      <c r="C37" s="482">
        <v>657835</v>
      </c>
      <c r="D37" s="483">
        <v>100</v>
      </c>
      <c r="E37" s="482">
        <v>328917500</v>
      </c>
      <c r="F37" s="483">
        <v>0</v>
      </c>
      <c r="G37" s="482">
        <v>328917500</v>
      </c>
      <c r="H37" s="482">
        <v>4521856.08</v>
      </c>
      <c r="I37" s="482">
        <v>660288957.07000005</v>
      </c>
    </row>
    <row r="38" spans="1:9" ht="22.5" x14ac:dyDescent="0.2">
      <c r="A38" s="499">
        <v>3</v>
      </c>
      <c r="B38" s="481" t="s">
        <v>444</v>
      </c>
      <c r="C38" s="482">
        <v>585616</v>
      </c>
      <c r="D38" s="483">
        <v>100</v>
      </c>
      <c r="E38" s="482">
        <v>292808000</v>
      </c>
      <c r="F38" s="483">
        <v>0</v>
      </c>
      <c r="G38" s="482">
        <v>292808000</v>
      </c>
      <c r="H38" s="482">
        <v>5423723.7000000002</v>
      </c>
      <c r="I38" s="482">
        <v>660192978.23000002</v>
      </c>
    </row>
    <row r="39" spans="1:9" ht="22.5" x14ac:dyDescent="0.2">
      <c r="A39" s="499">
        <v>4</v>
      </c>
      <c r="B39" s="481" t="s">
        <v>442</v>
      </c>
      <c r="C39" s="482">
        <v>461782</v>
      </c>
      <c r="D39" s="483">
        <v>100</v>
      </c>
      <c r="E39" s="482">
        <v>230891000</v>
      </c>
      <c r="F39" s="483">
        <v>0</v>
      </c>
      <c r="G39" s="482">
        <v>230891000</v>
      </c>
      <c r="H39" s="482">
        <v>19294342.690000001</v>
      </c>
      <c r="I39" s="482">
        <v>331781440.91000003</v>
      </c>
    </row>
    <row r="40" spans="1:9" ht="22.5" x14ac:dyDescent="0.2">
      <c r="A40" s="499">
        <v>5</v>
      </c>
      <c r="B40" s="481" t="s">
        <v>447</v>
      </c>
      <c r="C40" s="482">
        <v>4600</v>
      </c>
      <c r="D40" s="483">
        <v>100</v>
      </c>
      <c r="E40" s="482">
        <v>2300000</v>
      </c>
      <c r="F40" s="483">
        <v>0</v>
      </c>
      <c r="G40" s="482">
        <v>2300000</v>
      </c>
      <c r="H40" s="482">
        <v>-410481.88</v>
      </c>
      <c r="I40" s="482">
        <v>5191319.75</v>
      </c>
    </row>
    <row r="41" spans="1:9" ht="22.5" x14ac:dyDescent="0.2">
      <c r="A41" s="499">
        <v>6</v>
      </c>
      <c r="B41" s="481" t="s">
        <v>441</v>
      </c>
      <c r="C41" s="482">
        <v>27345751</v>
      </c>
      <c r="D41" s="483">
        <v>100</v>
      </c>
      <c r="E41" s="482">
        <v>2734575100</v>
      </c>
      <c r="F41" s="483">
        <v>0</v>
      </c>
      <c r="G41" s="482">
        <v>2734575100</v>
      </c>
      <c r="H41" s="482">
        <v>-39253709.280000001</v>
      </c>
      <c r="I41" s="482">
        <v>4621148660.8500004</v>
      </c>
    </row>
    <row r="42" spans="1:9" x14ac:dyDescent="0.2">
      <c r="A42" s="499">
        <v>7</v>
      </c>
      <c r="B42" s="481" t="s">
        <v>440</v>
      </c>
      <c r="C42" s="482">
        <v>1133516</v>
      </c>
      <c r="D42" s="483">
        <v>100</v>
      </c>
      <c r="E42" s="482">
        <v>566758000</v>
      </c>
      <c r="F42" s="483">
        <v>0</v>
      </c>
      <c r="G42" s="482">
        <v>566758000</v>
      </c>
      <c r="H42" s="482">
        <v>472518.45</v>
      </c>
      <c r="I42" s="482">
        <v>759969643.76999998</v>
      </c>
    </row>
    <row r="43" spans="1:9" ht="22.5" x14ac:dyDescent="0.2">
      <c r="A43" s="499">
        <v>8</v>
      </c>
      <c r="B43" s="481" t="s">
        <v>448</v>
      </c>
      <c r="C43" s="482">
        <v>10000</v>
      </c>
      <c r="D43" s="483">
        <v>100</v>
      </c>
      <c r="E43" s="482">
        <v>5000000</v>
      </c>
      <c r="F43" s="483">
        <v>0</v>
      </c>
      <c r="G43" s="482">
        <v>5000000</v>
      </c>
      <c r="H43" s="482">
        <v>2586884.37</v>
      </c>
      <c r="I43" s="482">
        <v>23174200.32</v>
      </c>
    </row>
    <row r="44" spans="1:9" ht="16.5" customHeight="1" x14ac:dyDescent="0.2">
      <c r="A44" s="499">
        <v>9</v>
      </c>
      <c r="B44" s="481" t="s">
        <v>459</v>
      </c>
      <c r="C44" s="482">
        <v>24601</v>
      </c>
      <c r="D44" s="483">
        <v>100</v>
      </c>
      <c r="E44" s="482">
        <v>1230050</v>
      </c>
      <c r="F44" s="483">
        <v>0</v>
      </c>
      <c r="G44" s="482">
        <v>1230050</v>
      </c>
      <c r="H44" s="482">
        <v>208962.78</v>
      </c>
      <c r="I44" s="482">
        <v>7203224.75</v>
      </c>
    </row>
    <row r="45" spans="1:9" ht="16.5" customHeight="1" x14ac:dyDescent="0.2">
      <c r="A45" s="499">
        <v>10</v>
      </c>
      <c r="B45" s="481" t="s">
        <v>460</v>
      </c>
      <c r="C45" s="482">
        <v>80500</v>
      </c>
      <c r="D45" s="483">
        <v>100</v>
      </c>
      <c r="E45" s="482">
        <v>80500000</v>
      </c>
      <c r="F45" s="483">
        <v>0</v>
      </c>
      <c r="G45" s="482">
        <v>80500000</v>
      </c>
      <c r="H45" s="482">
        <v>1966.05</v>
      </c>
      <c r="I45" s="482">
        <v>116259848.94</v>
      </c>
    </row>
    <row r="46" spans="1:9" ht="22.5" x14ac:dyDescent="0.2">
      <c r="A46" s="499">
        <v>11</v>
      </c>
      <c r="B46" s="481" t="s">
        <v>461</v>
      </c>
      <c r="C46" s="482">
        <v>168433</v>
      </c>
      <c r="D46" s="483">
        <v>100</v>
      </c>
      <c r="E46" s="482">
        <v>168433000</v>
      </c>
      <c r="F46" s="483">
        <v>0</v>
      </c>
      <c r="G46" s="482">
        <v>168433000</v>
      </c>
      <c r="H46" s="482">
        <v>5163480.1399999997</v>
      </c>
      <c r="I46" s="482">
        <v>235845004.62</v>
      </c>
    </row>
    <row r="47" spans="1:9" ht="18" customHeight="1" x14ac:dyDescent="0.2">
      <c r="A47" s="499">
        <v>12</v>
      </c>
      <c r="B47" s="481" t="s">
        <v>436</v>
      </c>
      <c r="C47" s="482">
        <v>177563</v>
      </c>
      <c r="D47" s="483">
        <v>100</v>
      </c>
      <c r="E47" s="482">
        <v>177563000</v>
      </c>
      <c r="F47" s="483">
        <v>0</v>
      </c>
      <c r="G47" s="482">
        <v>177563000</v>
      </c>
      <c r="H47" s="482">
        <v>3391426.87</v>
      </c>
      <c r="I47" s="482">
        <v>195220041.09</v>
      </c>
    </row>
    <row r="48" spans="1:9" ht="16.5" customHeight="1" x14ac:dyDescent="0.2">
      <c r="A48" s="499">
        <v>13</v>
      </c>
      <c r="B48" s="481" t="s">
        <v>439</v>
      </c>
      <c r="C48" s="482">
        <v>1626550</v>
      </c>
      <c r="D48" s="483">
        <v>100</v>
      </c>
      <c r="E48" s="482">
        <v>813275000</v>
      </c>
      <c r="F48" s="483">
        <v>0</v>
      </c>
      <c r="G48" s="482">
        <v>813275000</v>
      </c>
      <c r="H48" s="482">
        <v>-6465494.1100000003</v>
      </c>
      <c r="I48" s="482">
        <v>1146706668</v>
      </c>
    </row>
    <row r="49" spans="1:9" ht="15.75" customHeight="1" x14ac:dyDescent="0.2">
      <c r="A49" s="499">
        <v>14</v>
      </c>
      <c r="B49" s="481" t="s">
        <v>462</v>
      </c>
      <c r="C49" s="482">
        <v>6600</v>
      </c>
      <c r="D49" s="483">
        <v>100</v>
      </c>
      <c r="E49" s="482">
        <v>3300000</v>
      </c>
      <c r="F49" s="483">
        <v>0</v>
      </c>
      <c r="G49" s="482">
        <v>3300000</v>
      </c>
      <c r="H49" s="482">
        <v>137826.84</v>
      </c>
      <c r="I49" s="482">
        <v>5001649.95</v>
      </c>
    </row>
    <row r="50" spans="1:9" ht="15" customHeight="1" x14ac:dyDescent="0.2">
      <c r="A50" s="499">
        <v>15</v>
      </c>
      <c r="B50" s="481" t="s">
        <v>463</v>
      </c>
      <c r="C50" s="482">
        <v>1000</v>
      </c>
      <c r="D50" s="483">
        <v>100</v>
      </c>
      <c r="E50" s="482">
        <v>1000000</v>
      </c>
      <c r="F50" s="483">
        <v>0</v>
      </c>
      <c r="G50" s="482">
        <v>1000000</v>
      </c>
      <c r="H50" s="482">
        <v>229274.57</v>
      </c>
      <c r="I50" s="482">
        <v>18800806.379999999</v>
      </c>
    </row>
    <row r="51" spans="1:9" ht="17.25" customHeight="1" x14ac:dyDescent="0.2">
      <c r="A51" s="499">
        <v>16</v>
      </c>
      <c r="B51" s="481" t="s">
        <v>464</v>
      </c>
      <c r="C51" s="482">
        <v>23964</v>
      </c>
      <c r="D51" s="483">
        <v>100</v>
      </c>
      <c r="E51" s="482">
        <v>23964000</v>
      </c>
      <c r="F51" s="483">
        <v>0</v>
      </c>
      <c r="G51" s="482">
        <v>23964000</v>
      </c>
      <c r="H51" s="482">
        <v>1548507.11</v>
      </c>
      <c r="I51" s="482">
        <v>31548525.899999999</v>
      </c>
    </row>
    <row r="52" spans="1:9" ht="22.5" x14ac:dyDescent="0.2">
      <c r="A52" s="499">
        <v>17</v>
      </c>
      <c r="B52" s="481" t="s">
        <v>465</v>
      </c>
      <c r="C52" s="482">
        <v>63465</v>
      </c>
      <c r="D52" s="483">
        <v>100</v>
      </c>
      <c r="E52" s="482">
        <v>63465000</v>
      </c>
      <c r="F52" s="483">
        <v>0</v>
      </c>
      <c r="G52" s="482">
        <v>63465000</v>
      </c>
      <c r="H52" s="482">
        <v>520902.96</v>
      </c>
      <c r="I52" s="482">
        <v>64338329.659999996</v>
      </c>
    </row>
    <row r="53" spans="1:9" ht="22.5" x14ac:dyDescent="0.2">
      <c r="A53" s="499">
        <v>18</v>
      </c>
      <c r="B53" s="481" t="s">
        <v>467</v>
      </c>
      <c r="C53" s="482">
        <v>19400</v>
      </c>
      <c r="D53" s="483">
        <v>100</v>
      </c>
      <c r="E53" s="482">
        <v>19400000</v>
      </c>
      <c r="F53" s="483">
        <v>0</v>
      </c>
      <c r="G53" s="482">
        <v>19400000</v>
      </c>
      <c r="H53" s="482">
        <v>-5192081.05</v>
      </c>
      <c r="I53" s="482">
        <v>23037599.57</v>
      </c>
    </row>
    <row r="54" spans="1:9" ht="16.5" customHeight="1" x14ac:dyDescent="0.2">
      <c r="A54" s="499">
        <v>19</v>
      </c>
      <c r="B54" s="481" t="s">
        <v>466</v>
      </c>
      <c r="C54" s="501">
        <v>19365</v>
      </c>
      <c r="D54" s="483">
        <v>100</v>
      </c>
      <c r="E54" s="482">
        <v>19365000</v>
      </c>
      <c r="F54" s="482">
        <v>6612029.1100000003</v>
      </c>
      <c r="G54" s="482">
        <v>12752970.890000001</v>
      </c>
      <c r="H54" s="482">
        <v>-15969826.16</v>
      </c>
      <c r="I54" s="482">
        <v>12752970.890000001</v>
      </c>
    </row>
    <row r="55" spans="1:9" ht="16.5" customHeight="1" x14ac:dyDescent="0.2">
      <c r="A55" s="499">
        <v>20</v>
      </c>
      <c r="B55" s="481" t="s">
        <v>451</v>
      </c>
      <c r="C55" s="482">
        <v>33402</v>
      </c>
      <c r="D55" s="483">
        <v>100</v>
      </c>
      <c r="E55" s="482">
        <v>33402000</v>
      </c>
      <c r="F55" s="482">
        <v>30628557.73</v>
      </c>
      <c r="G55" s="482">
        <v>2773442.27</v>
      </c>
      <c r="H55" s="482">
        <v>-41002343.259999998</v>
      </c>
      <c r="I55" s="482">
        <v>2773442.27</v>
      </c>
    </row>
    <row r="56" spans="1:9" ht="24.75" customHeight="1" x14ac:dyDescent="0.2">
      <c r="A56" s="499">
        <v>21</v>
      </c>
      <c r="B56" s="481" t="s">
        <v>468</v>
      </c>
      <c r="C56" s="483">
        <v>100</v>
      </c>
      <c r="D56" s="483">
        <v>100</v>
      </c>
      <c r="E56" s="482">
        <v>100000</v>
      </c>
      <c r="F56" s="483">
        <v>0</v>
      </c>
      <c r="G56" s="482">
        <v>100000</v>
      </c>
      <c r="H56" s="482">
        <v>3565475.97</v>
      </c>
      <c r="I56" s="482">
        <v>11481541.289999999</v>
      </c>
    </row>
    <row r="57" spans="1:9" ht="16.5" customHeight="1" x14ac:dyDescent="0.2">
      <c r="A57" s="499">
        <v>22</v>
      </c>
      <c r="B57" s="481" t="s">
        <v>453</v>
      </c>
      <c r="C57" s="483">
        <v>100</v>
      </c>
      <c r="D57" s="483">
        <v>100</v>
      </c>
      <c r="E57" s="482">
        <v>100000</v>
      </c>
      <c r="F57" s="483">
        <v>0</v>
      </c>
      <c r="G57" s="482">
        <v>100000</v>
      </c>
      <c r="H57" s="482">
        <v>-13196483.33</v>
      </c>
      <c r="I57" s="482">
        <v>-8091580.2599999998</v>
      </c>
    </row>
    <row r="58" spans="1:9" ht="16.5" customHeight="1" x14ac:dyDescent="0.2">
      <c r="A58" s="499">
        <v>23</v>
      </c>
      <c r="B58" s="481" t="s">
        <v>469</v>
      </c>
      <c r="C58" s="482">
        <v>20111</v>
      </c>
      <c r="D58" s="483">
        <v>100</v>
      </c>
      <c r="E58" s="482">
        <v>20111000</v>
      </c>
      <c r="F58" s="482">
        <v>1005538.08</v>
      </c>
      <c r="G58" s="482">
        <v>19105461.920000002</v>
      </c>
      <c r="H58" s="482">
        <v>-7010.45</v>
      </c>
      <c r="I58" s="482">
        <v>19105461.920000002</v>
      </c>
    </row>
    <row r="59" spans="1:9" ht="16.5" customHeight="1" x14ac:dyDescent="0.2">
      <c r="A59" s="499">
        <v>24</v>
      </c>
      <c r="B59" s="481" t="s">
        <v>470</v>
      </c>
      <c r="C59" s="483">
        <v>100</v>
      </c>
      <c r="D59" s="483">
        <v>100</v>
      </c>
      <c r="E59" s="482">
        <v>50000</v>
      </c>
      <c r="F59" s="482">
        <v>50000</v>
      </c>
      <c r="G59" s="483">
        <v>0</v>
      </c>
      <c r="H59" s="483">
        <v>0</v>
      </c>
      <c r="I59" s="483">
        <v>0</v>
      </c>
    </row>
    <row r="60" spans="1:9" ht="22.5" x14ac:dyDescent="0.2">
      <c r="A60" s="499">
        <v>25</v>
      </c>
      <c r="B60" s="481" t="s">
        <v>471</v>
      </c>
      <c r="C60" s="482">
        <v>16000</v>
      </c>
      <c r="D60" s="483">
        <v>40.22</v>
      </c>
      <c r="E60" s="482">
        <v>16000000</v>
      </c>
      <c r="F60" s="482">
        <v>7786850.9199999999</v>
      </c>
      <c r="G60" s="482">
        <v>8213149.0800000001</v>
      </c>
      <c r="H60" s="482">
        <v>-1748026.29</v>
      </c>
      <c r="I60" s="482">
        <v>20421481.870000001</v>
      </c>
    </row>
    <row r="61" spans="1:9" ht="19.5" customHeight="1" thickBot="1" x14ac:dyDescent="0.25">
      <c r="A61" s="499">
        <v>26</v>
      </c>
      <c r="B61" s="481" t="s">
        <v>472</v>
      </c>
      <c r="C61" s="482">
        <v>2795</v>
      </c>
      <c r="D61" s="483">
        <v>0</v>
      </c>
      <c r="E61" s="482">
        <v>120241.86</v>
      </c>
      <c r="F61" s="482">
        <v>-79797.11</v>
      </c>
      <c r="G61" s="482">
        <v>200038.97</v>
      </c>
      <c r="H61" s="543">
        <v>0</v>
      </c>
      <c r="I61" s="543">
        <v>0</v>
      </c>
    </row>
    <row r="62" spans="1:9" ht="13.5" thickBot="1" x14ac:dyDescent="0.25">
      <c r="A62" s="502"/>
      <c r="B62" s="503" t="s">
        <v>148</v>
      </c>
      <c r="C62" s="504">
        <v>32493555</v>
      </c>
      <c r="D62" s="505"/>
      <c r="E62" s="504">
        <f>SUM(E36:E61)</f>
        <v>5603148191.8599997</v>
      </c>
      <c r="F62" s="504">
        <f>SUM(F36:F61)</f>
        <v>46003178.730000004</v>
      </c>
      <c r="G62" s="504">
        <f>SUM(G36:G61)</f>
        <v>5557145013.1300011</v>
      </c>
      <c r="H62" s="544">
        <v>-76364003.760000005</v>
      </c>
      <c r="I62" s="544">
        <v>8965920837.1800003</v>
      </c>
    </row>
    <row r="65" spans="1:9" x14ac:dyDescent="0.2">
      <c r="A65" s="966"/>
      <c r="B65" s="967"/>
      <c r="C65" s="967"/>
      <c r="D65" s="967"/>
      <c r="E65" s="967"/>
      <c r="F65" s="967"/>
      <c r="G65" s="967"/>
      <c r="H65" s="967"/>
      <c r="I65" s="967"/>
    </row>
    <row r="66" spans="1:9" x14ac:dyDescent="0.2">
      <c r="A66" s="506"/>
      <c r="B66" s="507"/>
      <c r="C66" s="507"/>
      <c r="D66" s="507"/>
      <c r="E66" s="507"/>
      <c r="F66" s="507"/>
      <c r="G66" s="507"/>
      <c r="H66" s="507"/>
      <c r="I66" s="507"/>
    </row>
    <row r="67" spans="1:9" x14ac:dyDescent="0.2">
      <c r="A67" s="958"/>
      <c r="B67" s="958"/>
      <c r="C67" s="958"/>
      <c r="D67" s="958"/>
      <c r="E67" s="959"/>
      <c r="F67" s="960"/>
      <c r="G67" s="960"/>
      <c r="H67" s="960"/>
      <c r="I67" s="956"/>
    </row>
    <row r="68" spans="1:9" x14ac:dyDescent="0.2">
      <c r="A68" s="958"/>
      <c r="B68" s="958"/>
      <c r="C68" s="958"/>
      <c r="D68" s="958"/>
      <c r="E68" s="959"/>
      <c r="F68" s="508"/>
      <c r="G68" s="508"/>
      <c r="H68" s="508"/>
      <c r="I68" s="956"/>
    </row>
    <row r="69" spans="1:9" x14ac:dyDescent="0.2">
      <c r="A69" s="506"/>
      <c r="B69" s="961"/>
      <c r="C69" s="961"/>
      <c r="D69" s="961"/>
      <c r="E69" s="509"/>
      <c r="F69" s="507"/>
      <c r="G69" s="507"/>
      <c r="H69" s="507"/>
      <c r="I69" s="509"/>
    </row>
    <row r="70" spans="1:9" x14ac:dyDescent="0.2">
      <c r="A70" s="510"/>
      <c r="B70" s="962"/>
      <c r="C70" s="963"/>
      <c r="D70" s="963"/>
      <c r="E70" s="509"/>
      <c r="F70" s="509"/>
      <c r="G70" s="509"/>
      <c r="H70" s="509"/>
      <c r="I70" s="507"/>
    </row>
    <row r="71" spans="1:9" x14ac:dyDescent="0.2">
      <c r="A71" s="506"/>
      <c r="B71" s="961"/>
      <c r="C71" s="961"/>
      <c r="D71" s="961"/>
      <c r="E71" s="511"/>
      <c r="F71" s="507"/>
      <c r="G71" s="507"/>
      <c r="H71" s="507"/>
      <c r="I71" s="509"/>
    </row>
    <row r="72" spans="1:9" x14ac:dyDescent="0.2">
      <c r="A72" s="506"/>
      <c r="B72" s="962"/>
      <c r="C72" s="963"/>
      <c r="D72" s="963"/>
      <c r="E72" s="512"/>
      <c r="F72" s="507"/>
      <c r="G72" s="507"/>
      <c r="H72" s="507"/>
      <c r="I72" s="507"/>
    </row>
    <row r="73" spans="1:9" x14ac:dyDescent="0.2">
      <c r="A73" s="506"/>
      <c r="B73" s="961"/>
      <c r="C73" s="961"/>
      <c r="D73" s="961"/>
      <c r="E73" s="511"/>
      <c r="F73" s="507"/>
      <c r="G73" s="507"/>
      <c r="H73" s="507"/>
      <c r="I73" s="509"/>
    </row>
    <row r="74" spans="1:9" x14ac:dyDescent="0.2">
      <c r="A74" s="964"/>
      <c r="B74" s="964"/>
      <c r="C74" s="964"/>
      <c r="D74" s="964"/>
      <c r="E74" s="509"/>
      <c r="F74" s="509"/>
      <c r="G74" s="509"/>
      <c r="H74" s="509"/>
      <c r="I74" s="509"/>
    </row>
    <row r="75" spans="1:9" x14ac:dyDescent="0.2">
      <c r="A75" s="513"/>
      <c r="B75" s="514"/>
      <c r="C75" s="514"/>
      <c r="D75" s="514"/>
      <c r="E75" s="514"/>
      <c r="F75" s="514"/>
      <c r="G75" s="514"/>
      <c r="H75" s="514"/>
      <c r="I75" s="514"/>
    </row>
    <row r="76" spans="1:9" x14ac:dyDescent="0.2">
      <c r="A76" s="515"/>
      <c r="B76" s="514"/>
      <c r="C76" s="514"/>
      <c r="D76" s="514"/>
      <c r="E76" s="514"/>
      <c r="F76" s="514"/>
      <c r="G76" s="514"/>
      <c r="H76" s="514"/>
      <c r="I76" s="514"/>
    </row>
    <row r="77" spans="1:9" x14ac:dyDescent="0.2">
      <c r="A77" s="515"/>
      <c r="B77" s="514"/>
      <c r="C77" s="514"/>
      <c r="D77" s="514"/>
      <c r="E77" s="514"/>
      <c r="F77" s="514"/>
      <c r="G77" s="514"/>
      <c r="H77" s="514"/>
      <c r="I77" s="514"/>
    </row>
    <row r="79" spans="1:9" ht="15" x14ac:dyDescent="0.2">
      <c r="A79" s="965"/>
      <c r="B79" s="965"/>
      <c r="C79" s="965"/>
      <c r="D79" s="965"/>
      <c r="E79" s="965"/>
      <c r="F79" s="965"/>
      <c r="G79" s="965"/>
    </row>
    <row r="80" spans="1:9" x14ac:dyDescent="0.2">
      <c r="A80" s="516"/>
      <c r="B80" s="517"/>
      <c r="C80" s="518"/>
      <c r="D80" s="518"/>
      <c r="E80" s="518"/>
      <c r="F80" s="518"/>
      <c r="G80" s="518"/>
    </row>
    <row r="81" spans="1:7" x14ac:dyDescent="0.2">
      <c r="A81" s="956"/>
      <c r="B81" s="957"/>
      <c r="C81" s="519"/>
      <c r="D81" s="520"/>
      <c r="E81" s="520"/>
      <c r="F81" s="520"/>
      <c r="G81" s="519"/>
    </row>
    <row r="82" spans="1:7" ht="26.25" customHeight="1" x14ac:dyDescent="0.2">
      <c r="A82" s="955"/>
      <c r="B82" s="949"/>
      <c r="C82" s="521"/>
      <c r="D82" s="521"/>
      <c r="E82" s="521"/>
      <c r="F82" s="521"/>
      <c r="G82" s="522"/>
    </row>
    <row r="83" spans="1:7" ht="25.5" customHeight="1" x14ac:dyDescent="0.2">
      <c r="A83" s="955"/>
      <c r="B83" s="949"/>
      <c r="C83" s="521"/>
      <c r="D83" s="521"/>
      <c r="E83" s="521"/>
      <c r="F83" s="521"/>
      <c r="G83" s="522"/>
    </row>
    <row r="84" spans="1:7" x14ac:dyDescent="0.2">
      <c r="A84" s="955"/>
      <c r="B84" s="949"/>
      <c r="C84" s="521"/>
      <c r="D84" s="521"/>
      <c r="E84" s="521"/>
      <c r="F84" s="521"/>
      <c r="G84" s="522"/>
    </row>
    <row r="85" spans="1:7" x14ac:dyDescent="0.2">
      <c r="A85" s="955"/>
      <c r="B85" s="949"/>
      <c r="C85" s="521"/>
      <c r="D85" s="521"/>
      <c r="E85" s="521"/>
      <c r="F85" s="521"/>
      <c r="G85" s="522"/>
    </row>
    <row r="86" spans="1:7" ht="38.25" customHeight="1" x14ac:dyDescent="0.2">
      <c r="A86" s="955"/>
      <c r="B86" s="949"/>
      <c r="C86" s="521"/>
      <c r="D86" s="521"/>
      <c r="E86" s="521"/>
      <c r="F86" s="521"/>
      <c r="G86" s="522"/>
    </row>
    <row r="87" spans="1:7" ht="32.25" customHeight="1" x14ac:dyDescent="0.2">
      <c r="A87" s="948"/>
      <c r="B87" s="949"/>
      <c r="C87" s="521"/>
      <c r="D87" s="521"/>
      <c r="E87" s="521"/>
      <c r="F87" s="521"/>
      <c r="G87" s="522"/>
    </row>
    <row r="88" spans="1:7" x14ac:dyDescent="0.2">
      <c r="A88" s="948"/>
      <c r="B88" s="949"/>
      <c r="C88" s="521"/>
      <c r="D88" s="521"/>
      <c r="E88" s="521"/>
      <c r="F88" s="521"/>
      <c r="G88" s="522"/>
    </row>
    <row r="89" spans="1:7" ht="24.75" customHeight="1" x14ac:dyDescent="0.2">
      <c r="A89" s="948"/>
      <c r="B89" s="949"/>
      <c r="C89" s="521"/>
      <c r="D89" s="521"/>
      <c r="E89" s="521"/>
      <c r="F89" s="521"/>
      <c r="G89" s="522"/>
    </row>
    <row r="90" spans="1:7" ht="27.75" customHeight="1" x14ac:dyDescent="0.2">
      <c r="A90" s="955"/>
      <c r="B90" s="949"/>
      <c r="C90" s="521"/>
      <c r="D90" s="521"/>
      <c r="E90" s="521"/>
      <c r="F90" s="521"/>
      <c r="G90" s="522"/>
    </row>
    <row r="91" spans="1:7" x14ac:dyDescent="0.2">
      <c r="A91" s="948"/>
      <c r="B91" s="949"/>
      <c r="C91" s="521"/>
      <c r="D91" s="521"/>
      <c r="E91" s="521"/>
      <c r="F91" s="521"/>
      <c r="G91" s="522"/>
    </row>
    <row r="92" spans="1:7" x14ac:dyDescent="0.2">
      <c r="A92" s="953"/>
      <c r="B92" s="949"/>
      <c r="C92" s="523"/>
      <c r="D92" s="523"/>
      <c r="E92" s="521"/>
      <c r="F92" s="521"/>
      <c r="G92" s="524"/>
    </row>
    <row r="93" spans="1:7" x14ac:dyDescent="0.2">
      <c r="A93" s="953"/>
      <c r="B93" s="949"/>
      <c r="C93" s="523"/>
      <c r="D93" s="523"/>
      <c r="E93" s="521"/>
      <c r="F93" s="521"/>
      <c r="G93" s="524"/>
    </row>
    <row r="94" spans="1:7" ht="13.5" customHeight="1" x14ac:dyDescent="0.2">
      <c r="A94" s="953"/>
      <c r="B94" s="949"/>
      <c r="C94" s="523"/>
      <c r="D94" s="523"/>
      <c r="E94" s="521"/>
      <c r="F94" s="521"/>
      <c r="G94" s="524"/>
    </row>
    <row r="95" spans="1:7" ht="43.5" customHeight="1" x14ac:dyDescent="0.2">
      <c r="A95" s="954"/>
      <c r="B95" s="949"/>
      <c r="C95" s="523"/>
      <c r="D95" s="523"/>
      <c r="E95" s="521"/>
      <c r="F95" s="521"/>
      <c r="G95" s="524"/>
    </row>
    <row r="96" spans="1:7" x14ac:dyDescent="0.2">
      <c r="A96" s="952"/>
      <c r="B96" s="949"/>
      <c r="C96" s="523"/>
      <c r="D96" s="523"/>
      <c r="E96" s="521"/>
      <c r="F96" s="521"/>
      <c r="G96" s="524"/>
    </row>
    <row r="97" spans="1:7" x14ac:dyDescent="0.2">
      <c r="A97" s="952"/>
      <c r="B97" s="949"/>
      <c r="C97" s="523"/>
      <c r="D97" s="523"/>
      <c r="E97" s="521"/>
      <c r="F97" s="521"/>
      <c r="G97" s="524"/>
    </row>
    <row r="98" spans="1:7" x14ac:dyDescent="0.2">
      <c r="A98" s="952"/>
      <c r="B98" s="949"/>
      <c r="C98" s="523"/>
      <c r="D98" s="523"/>
      <c r="E98" s="521"/>
      <c r="F98" s="521"/>
      <c r="G98" s="524"/>
    </row>
    <row r="99" spans="1:7" ht="27" customHeight="1" x14ac:dyDescent="0.2">
      <c r="A99" s="952"/>
      <c r="B99" s="949"/>
      <c r="C99" s="523"/>
      <c r="D99" s="523"/>
      <c r="E99" s="521"/>
      <c r="F99" s="521"/>
      <c r="G99" s="524"/>
    </row>
    <row r="100" spans="1:7" x14ac:dyDescent="0.2">
      <c r="A100" s="952"/>
      <c r="B100" s="949"/>
      <c r="C100" s="523"/>
      <c r="D100" s="523"/>
      <c r="E100" s="521"/>
      <c r="F100" s="521"/>
      <c r="G100" s="524"/>
    </row>
    <row r="101" spans="1:7" x14ac:dyDescent="0.2">
      <c r="A101" s="952"/>
      <c r="B101" s="949"/>
      <c r="C101" s="523"/>
      <c r="D101" s="523"/>
      <c r="E101" s="521"/>
      <c r="F101" s="521"/>
      <c r="G101" s="524"/>
    </row>
    <row r="102" spans="1:7" x14ac:dyDescent="0.2">
      <c r="A102" s="952"/>
      <c r="B102" s="949"/>
      <c r="C102" s="523"/>
      <c r="D102" s="523"/>
      <c r="E102" s="521"/>
      <c r="F102" s="521"/>
      <c r="G102" s="524"/>
    </row>
    <row r="103" spans="1:7" x14ac:dyDescent="0.2">
      <c r="A103" s="952"/>
      <c r="B103" s="949"/>
      <c r="C103" s="523"/>
      <c r="D103" s="523"/>
      <c r="E103" s="521"/>
      <c r="F103" s="521"/>
      <c r="G103" s="524"/>
    </row>
    <row r="104" spans="1:7" x14ac:dyDescent="0.2">
      <c r="A104" s="952"/>
      <c r="B104" s="949"/>
      <c r="C104" s="523"/>
      <c r="D104" s="523"/>
      <c r="E104" s="521"/>
      <c r="F104" s="521"/>
      <c r="G104" s="524"/>
    </row>
    <row r="105" spans="1:7" x14ac:dyDescent="0.2">
      <c r="A105" s="950"/>
      <c r="B105" s="949"/>
      <c r="C105" s="523"/>
      <c r="D105" s="523"/>
      <c r="E105" s="521"/>
      <c r="F105" s="521"/>
      <c r="G105" s="524"/>
    </row>
    <row r="106" spans="1:7" x14ac:dyDescent="0.2">
      <c r="A106" s="950"/>
      <c r="B106" s="949"/>
      <c r="C106" s="523"/>
      <c r="D106" s="523"/>
      <c r="E106" s="521"/>
      <c r="F106" s="521"/>
      <c r="G106" s="524"/>
    </row>
    <row r="107" spans="1:7" ht="27.75" customHeight="1" x14ac:dyDescent="0.2">
      <c r="A107" s="951"/>
      <c r="B107" s="949"/>
      <c r="C107" s="523"/>
      <c r="D107" s="523"/>
      <c r="E107" s="521"/>
      <c r="F107" s="521"/>
      <c r="G107" s="524"/>
    </row>
    <row r="108" spans="1:7" ht="26.25" customHeight="1" x14ac:dyDescent="0.2">
      <c r="A108" s="951"/>
      <c r="B108" s="949"/>
      <c r="C108" s="523"/>
      <c r="D108" s="523"/>
      <c r="E108" s="521"/>
      <c r="F108" s="521"/>
      <c r="G108" s="524"/>
    </row>
    <row r="109" spans="1:7" x14ac:dyDescent="0.2">
      <c r="A109" s="950"/>
      <c r="B109" s="949"/>
      <c r="C109" s="523"/>
      <c r="D109" s="523"/>
      <c r="E109" s="521"/>
      <c r="F109" s="521"/>
      <c r="G109" s="524"/>
    </row>
    <row r="110" spans="1:7" x14ac:dyDescent="0.2">
      <c r="A110" s="950"/>
      <c r="B110" s="949"/>
      <c r="C110" s="523"/>
      <c r="D110" s="523"/>
      <c r="E110" s="521"/>
      <c r="F110" s="521"/>
      <c r="G110" s="524"/>
    </row>
    <row r="111" spans="1:7" x14ac:dyDescent="0.2">
      <c r="A111" s="952"/>
      <c r="B111" s="949"/>
      <c r="C111" s="523"/>
      <c r="D111" s="523"/>
      <c r="E111" s="521"/>
      <c r="F111" s="521"/>
      <c r="G111" s="524"/>
    </row>
    <row r="112" spans="1:7" x14ac:dyDescent="0.2">
      <c r="A112" s="948"/>
      <c r="B112" s="949"/>
      <c r="C112" s="522"/>
      <c r="D112" s="522"/>
      <c r="E112" s="522"/>
      <c r="F112" s="522"/>
      <c r="G112" s="522"/>
    </row>
    <row r="113" spans="1:7" x14ac:dyDescent="0.2">
      <c r="A113" s="525"/>
      <c r="B113" s="526"/>
      <c r="C113" s="526"/>
      <c r="D113" s="526"/>
      <c r="E113" s="526"/>
      <c r="F113" s="526"/>
      <c r="G113" s="526"/>
    </row>
    <row r="114" spans="1:7" x14ac:dyDescent="0.2">
      <c r="A114" s="527"/>
      <c r="B114" s="528"/>
      <c r="C114" s="528"/>
      <c r="D114" s="528"/>
      <c r="E114" s="528"/>
      <c r="F114" s="528"/>
      <c r="G114" s="528"/>
    </row>
  </sheetData>
  <mergeCells count="49">
    <mergeCell ref="A65:I65"/>
    <mergeCell ref="A1:I1"/>
    <mergeCell ref="A3:B3"/>
    <mergeCell ref="A4:B4"/>
    <mergeCell ref="A33:B33"/>
    <mergeCell ref="A34:B34"/>
    <mergeCell ref="A81:B81"/>
    <mergeCell ref="A67:D68"/>
    <mergeCell ref="E67:E68"/>
    <mergeCell ref="F67:H67"/>
    <mergeCell ref="I67:I68"/>
    <mergeCell ref="B69:D69"/>
    <mergeCell ref="B70:D70"/>
    <mergeCell ref="B71:D71"/>
    <mergeCell ref="B72:D72"/>
    <mergeCell ref="B73:D73"/>
    <mergeCell ref="A74:D74"/>
    <mergeCell ref="A79:G79"/>
    <mergeCell ref="A93:B93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105:B105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12:B112"/>
    <mergeCell ref="A106:B106"/>
    <mergeCell ref="A107:B107"/>
    <mergeCell ref="A108:B108"/>
    <mergeCell ref="A109:B109"/>
    <mergeCell ref="A110:B110"/>
    <mergeCell ref="A111:B111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m.st. Warszawy 
Informacja dodatkowa do sprawozdania finansowego za rok obrotowy zakończony 31 grudnia 2023 r.
II. Dodatkowe informacje i objaśnienia</oddHeader>
    <oddFooter>&amp;CWprowadzenie oraz dodatkowe  informacje i objaśnienia stanowią integralną część sprawozdania finansowego</oddFooter>
  </headerFooter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2.5g korekta</vt:lpstr>
      <vt:lpstr>Załącznik 21 korekta</vt:lpstr>
      <vt:lpstr>II.1.6 korekta</vt:lpstr>
      <vt:lpstr>'2.5g korekta'!Obszar_wydruku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sprawozdania finansowego Urzędu m.st.Warszawy zał.21-korekta </dc:title>
  <dc:creator>atyrakowska</dc:creator>
  <cp:lastModifiedBy>Samborska-Grabowska Jolanta</cp:lastModifiedBy>
  <cp:lastPrinted>2024-04-19T11:43:14Z</cp:lastPrinted>
  <dcterms:created xsi:type="dcterms:W3CDTF">2005-12-16T09:59:57Z</dcterms:created>
  <dcterms:modified xsi:type="dcterms:W3CDTF">2024-04-23T09:11:39Z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