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32.0.102\WBK - Wydział Budżetowo-Księgowy\A.Janicka\Anka+Marta - robocze\publikacja bilansu 2023\"/>
    </mc:Choice>
  </mc:AlternateContent>
  <bookViews>
    <workbookView xWindow="0" yWindow="0" windowWidth="28800" windowHeight="12300" tabRatio="599" firstSheet="1" activeTab="4"/>
  </bookViews>
  <sheets>
    <sheet name="BExRepositorySheet" sheetId="2" state="veryHidden" r:id="rId1"/>
    <sheet name="Bilans" sheetId="71" r:id="rId2"/>
    <sheet name="RZiS" sheetId="73" r:id="rId3"/>
    <sheet name="ZZwF" sheetId="72" r:id="rId4"/>
    <sheet name="Noty" sheetId="67" r:id="rId5"/>
  </sheets>
  <externalReferences>
    <externalReference r:id="rId6"/>
  </externalReferences>
  <definedNames>
    <definedName name="_xlnm.Print_Area" localSheetId="3">ZZwF!$A$1:$D$42</definedName>
  </definedNames>
  <calcPr calcId="162913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3" i="67" l="1"/>
  <c r="C467" i="67"/>
  <c r="B467" i="67"/>
  <c r="C397" i="67"/>
  <c r="C406" i="67" s="1"/>
  <c r="D397" i="67"/>
  <c r="D406" i="67" s="1"/>
  <c r="E397" i="67"/>
  <c r="E406" i="67" s="1"/>
  <c r="F397" i="67"/>
  <c r="F406" i="67" s="1"/>
  <c r="G397" i="67"/>
  <c r="H397" i="67"/>
  <c r="C401" i="67"/>
  <c r="D401" i="67"/>
  <c r="E401" i="67"/>
  <c r="F401" i="67"/>
  <c r="G401" i="67"/>
  <c r="G406" i="67" s="1"/>
  <c r="H401" i="67"/>
  <c r="H406" i="67" s="1"/>
  <c r="B401" i="67"/>
  <c r="C266" i="67"/>
  <c r="D266" i="67"/>
  <c r="E266" i="67"/>
  <c r="C258" i="67"/>
  <c r="D258" i="67"/>
  <c r="E258" i="67"/>
  <c r="D30" i="72"/>
  <c r="D34" i="72" s="1"/>
  <c r="C30" i="72"/>
  <c r="C34" i="72"/>
  <c r="G34" i="72" s="1"/>
  <c r="G10" i="71"/>
  <c r="G8" i="71" s="1"/>
  <c r="G48" i="71" s="1"/>
  <c r="F10" i="71"/>
  <c r="F8" i="71" s="1"/>
  <c r="G33" i="72"/>
  <c r="G32" i="72"/>
  <c r="G31" i="72"/>
  <c r="G29" i="72"/>
  <c r="G28" i="72"/>
  <c r="G27" i="72"/>
  <c r="G26" i="72"/>
  <c r="G25" i="72"/>
  <c r="G24" i="72"/>
  <c r="G23" i="72"/>
  <c r="G22" i="72"/>
  <c r="G21" i="72"/>
  <c r="G20" i="72"/>
  <c r="D19" i="72"/>
  <c r="C19" i="72"/>
  <c r="G19" i="72" s="1"/>
  <c r="G18" i="72"/>
  <c r="G17" i="72"/>
  <c r="G16" i="72"/>
  <c r="G15" i="72"/>
  <c r="G14" i="72"/>
  <c r="G13" i="72"/>
  <c r="G12" i="72"/>
  <c r="G11" i="72"/>
  <c r="G10" i="72"/>
  <c r="G9" i="72"/>
  <c r="D8" i="72"/>
  <c r="C8" i="72"/>
  <c r="G8" i="72" s="1"/>
  <c r="G7" i="72"/>
  <c r="D39" i="73"/>
  <c r="C39" i="73"/>
  <c r="D35" i="73"/>
  <c r="C35" i="73"/>
  <c r="D31" i="73"/>
  <c r="C31" i="73"/>
  <c r="D27" i="73"/>
  <c r="C27" i="73"/>
  <c r="D15" i="73"/>
  <c r="C15" i="73"/>
  <c r="D8" i="73"/>
  <c r="C8" i="73"/>
  <c r="C39" i="71"/>
  <c r="B39" i="71"/>
  <c r="C33" i="71"/>
  <c r="B33" i="71"/>
  <c r="G31" i="71"/>
  <c r="F31" i="71"/>
  <c r="C28" i="71"/>
  <c r="B28" i="71"/>
  <c r="F27" i="71"/>
  <c r="F19" i="71" s="1"/>
  <c r="F17" i="71" s="1"/>
  <c r="C21" i="71"/>
  <c r="B21" i="71"/>
  <c r="G19" i="71"/>
  <c r="C11" i="71"/>
  <c r="C10" i="71" s="1"/>
  <c r="C8" i="71" s="1"/>
  <c r="B11" i="71"/>
  <c r="B10" i="71" s="1"/>
  <c r="B8" i="71" s="1"/>
  <c r="C26" i="73" l="1"/>
  <c r="C34" i="73" s="1"/>
  <c r="C46" i="73" s="1"/>
  <c r="C49" i="73" s="1"/>
  <c r="D26" i="73"/>
  <c r="D34" i="73" s="1"/>
  <c r="D46" i="73" s="1"/>
  <c r="D49" i="73" s="1"/>
  <c r="C27" i="71"/>
  <c r="C48" i="71" s="1"/>
  <c r="B27" i="71"/>
  <c r="B48" i="71" s="1"/>
  <c r="G30" i="72"/>
  <c r="F48" i="71"/>
  <c r="C411" i="67" l="1"/>
  <c r="D411" i="67"/>
  <c r="E411" i="67"/>
  <c r="F411" i="67"/>
  <c r="G411" i="67"/>
  <c r="H411" i="67"/>
  <c r="B411" i="67"/>
  <c r="C410" i="67"/>
  <c r="D410" i="67"/>
  <c r="D412" i="67" s="1"/>
  <c r="E410" i="67"/>
  <c r="E412" i="67" s="1"/>
  <c r="F410" i="67"/>
  <c r="F412" i="67" s="1"/>
  <c r="G410" i="67"/>
  <c r="G412" i="67" s="1"/>
  <c r="H410" i="67"/>
  <c r="B410" i="67"/>
  <c r="I409" i="67"/>
  <c r="I408" i="67"/>
  <c r="I407" i="67"/>
  <c r="D95" i="67"/>
  <c r="C95" i="67"/>
  <c r="B95" i="67"/>
  <c r="I402" i="67"/>
  <c r="I403" i="67"/>
  <c r="I404" i="67"/>
  <c r="I405" i="67"/>
  <c r="I401" i="67" s="1"/>
  <c r="I399" i="67"/>
  <c r="I400" i="67"/>
  <c r="I398" i="67"/>
  <c r="I397" i="67" s="1"/>
  <c r="I396" i="67"/>
  <c r="I411" i="67" s="1"/>
  <c r="H412" i="67"/>
  <c r="E92" i="67"/>
  <c r="E91" i="67"/>
  <c r="E93" i="67" s="1"/>
  <c r="F608" i="67"/>
  <c r="E608" i="67"/>
  <c r="F588" i="67"/>
  <c r="E588" i="67"/>
  <c r="D285" i="67"/>
  <c r="C285" i="67"/>
  <c r="E269" i="67"/>
  <c r="D269" i="67"/>
  <c r="C269" i="67"/>
  <c r="B266" i="67"/>
  <c r="B269" i="67" s="1"/>
  <c r="C261" i="67"/>
  <c r="D261" i="67"/>
  <c r="E261" i="67"/>
  <c r="B258" i="67"/>
  <c r="B261" i="67" s="1"/>
  <c r="D224" i="67"/>
  <c r="C224" i="67"/>
  <c r="D129" i="67"/>
  <c r="C129" i="67"/>
  <c r="I30" i="67"/>
  <c r="I32" i="67"/>
  <c r="I31" i="67"/>
  <c r="I27" i="67"/>
  <c r="I26" i="67"/>
  <c r="I25" i="67" s="1"/>
  <c r="I24" i="67"/>
  <c r="I23" i="67"/>
  <c r="I22" i="67"/>
  <c r="I17" i="67"/>
  <c r="I16" i="67"/>
  <c r="I13" i="67"/>
  <c r="I14" i="67"/>
  <c r="I12" i="67"/>
  <c r="I10" i="67"/>
  <c r="F116" i="67"/>
  <c r="G116" i="67"/>
  <c r="H116" i="67"/>
  <c r="I116" i="67"/>
  <c r="B473" i="67"/>
  <c r="B466" i="67" s="1"/>
  <c r="C466" i="67"/>
  <c r="C461" i="67"/>
  <c r="B461" i="67"/>
  <c r="C456" i="67"/>
  <c r="C455" i="67" s="1"/>
  <c r="B456" i="67"/>
  <c r="F643" i="67"/>
  <c r="F649" i="67" s="1"/>
  <c r="E643" i="67"/>
  <c r="E649" i="67" s="1"/>
  <c r="D643" i="67"/>
  <c r="D649" i="67" s="1"/>
  <c r="C643" i="67"/>
  <c r="C649" i="67"/>
  <c r="F625" i="67"/>
  <c r="F632" i="67" s="1"/>
  <c r="E625" i="67"/>
  <c r="F622" i="67"/>
  <c r="E622" i="67"/>
  <c r="F605" i="67"/>
  <c r="E605" i="67"/>
  <c r="F592" i="67"/>
  <c r="E592" i="67"/>
  <c r="F563" i="67"/>
  <c r="F579" i="67" s="1"/>
  <c r="E563" i="67"/>
  <c r="D557" i="67"/>
  <c r="C557" i="67"/>
  <c r="F526" i="67"/>
  <c r="E526" i="67"/>
  <c r="F523" i="67"/>
  <c r="E523" i="67"/>
  <c r="F520" i="67"/>
  <c r="E520" i="67"/>
  <c r="F512" i="67"/>
  <c r="E512" i="67"/>
  <c r="F498" i="67"/>
  <c r="E498" i="67"/>
  <c r="C421" i="67"/>
  <c r="C430" i="67" s="1"/>
  <c r="D421" i="67"/>
  <c r="D430" i="67" s="1"/>
  <c r="B397" i="67"/>
  <c r="B406" i="67" s="1"/>
  <c r="B412" i="67" s="1"/>
  <c r="E116" i="67"/>
  <c r="D116" i="67"/>
  <c r="C116" i="67"/>
  <c r="B116" i="67"/>
  <c r="D377" i="67"/>
  <c r="C377" i="67"/>
  <c r="C244" i="67"/>
  <c r="D244" i="67"/>
  <c r="C228" i="67"/>
  <c r="D228" i="67"/>
  <c r="C232" i="67"/>
  <c r="C236" i="67" s="1"/>
  <c r="D232" i="67"/>
  <c r="C67" i="67"/>
  <c r="C65" i="67"/>
  <c r="C57" i="67"/>
  <c r="C54" i="67"/>
  <c r="C48" i="67"/>
  <c r="C45" i="67"/>
  <c r="C51" i="67" s="1"/>
  <c r="C357" i="67"/>
  <c r="D357" i="67"/>
  <c r="C365" i="67"/>
  <c r="D365" i="67"/>
  <c r="C327" i="67"/>
  <c r="D327" i="67"/>
  <c r="C338" i="67"/>
  <c r="D338" i="67"/>
  <c r="D297" i="67"/>
  <c r="D318" i="67" s="1"/>
  <c r="C297" i="67"/>
  <c r="C318" i="67" s="1"/>
  <c r="G217" i="67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G200" i="67"/>
  <c r="G199" i="67"/>
  <c r="G198" i="67"/>
  <c r="F197" i="67"/>
  <c r="F218" i="67" s="1"/>
  <c r="E197" i="67"/>
  <c r="E218" i="67" s="1"/>
  <c r="D197" i="67"/>
  <c r="D218" i="67" s="1"/>
  <c r="C197" i="67"/>
  <c r="C218" i="67" s="1"/>
  <c r="G196" i="67"/>
  <c r="G195" i="67"/>
  <c r="G194" i="67"/>
  <c r="G193" i="67"/>
  <c r="G192" i="67"/>
  <c r="G191" i="67"/>
  <c r="G190" i="67"/>
  <c r="G189" i="67"/>
  <c r="G188" i="67"/>
  <c r="H180" i="67"/>
  <c r="G180" i="67"/>
  <c r="F180" i="67"/>
  <c r="E180" i="67"/>
  <c r="I179" i="67"/>
  <c r="I178" i="67"/>
  <c r="I177" i="67"/>
  <c r="I176" i="67"/>
  <c r="I175" i="67"/>
  <c r="G168" i="67"/>
  <c r="F168" i="67"/>
  <c r="E168" i="67"/>
  <c r="G161" i="67"/>
  <c r="F161" i="67"/>
  <c r="E161" i="67"/>
  <c r="D93" i="67"/>
  <c r="C93" i="67"/>
  <c r="B93" i="67"/>
  <c r="E90" i="67"/>
  <c r="E95" i="67" s="1"/>
  <c r="E87" i="67"/>
  <c r="E86" i="67"/>
  <c r="E85" i="67"/>
  <c r="D84" i="67"/>
  <c r="C84" i="67"/>
  <c r="B84" i="67"/>
  <c r="E83" i="67"/>
  <c r="E82" i="67"/>
  <c r="D81" i="67"/>
  <c r="C81" i="67"/>
  <c r="B81" i="67"/>
  <c r="E80" i="67"/>
  <c r="H35" i="67"/>
  <c r="G35" i="67"/>
  <c r="F35" i="67"/>
  <c r="E35" i="67"/>
  <c r="D35" i="67"/>
  <c r="C35" i="67"/>
  <c r="B35" i="67"/>
  <c r="H33" i="67"/>
  <c r="G33" i="67"/>
  <c r="F33" i="67"/>
  <c r="E33" i="67"/>
  <c r="D33" i="67"/>
  <c r="C33" i="67"/>
  <c r="B33" i="67"/>
  <c r="H25" i="67"/>
  <c r="G25" i="67"/>
  <c r="F25" i="67"/>
  <c r="E25" i="67"/>
  <c r="D25" i="67"/>
  <c r="D28" i="67" s="1"/>
  <c r="C25" i="67"/>
  <c r="B25" i="67"/>
  <c r="H21" i="67"/>
  <c r="G21" i="67"/>
  <c r="F21" i="67"/>
  <c r="E21" i="67"/>
  <c r="D21" i="67"/>
  <c r="C21" i="67"/>
  <c r="B21" i="67"/>
  <c r="H15" i="67"/>
  <c r="G15" i="67"/>
  <c r="F15" i="67"/>
  <c r="E15" i="67"/>
  <c r="D15" i="67"/>
  <c r="D18" i="67" s="1"/>
  <c r="C15" i="67"/>
  <c r="B15" i="67"/>
  <c r="H11" i="67"/>
  <c r="G11" i="67"/>
  <c r="F11" i="67"/>
  <c r="E11" i="67"/>
  <c r="D11" i="67"/>
  <c r="C11" i="67"/>
  <c r="B11" i="67"/>
  <c r="E632" i="67" l="1"/>
  <c r="E616" i="67"/>
  <c r="E586" i="67"/>
  <c r="E598" i="67" s="1"/>
  <c r="E579" i="67"/>
  <c r="F511" i="67"/>
  <c r="F541" i="67" s="1"/>
  <c r="E511" i="67"/>
  <c r="E541" i="67"/>
  <c r="B455" i="67"/>
  <c r="I410" i="67"/>
  <c r="C370" i="67"/>
  <c r="D236" i="67"/>
  <c r="C88" i="67"/>
  <c r="C96" i="67" s="1"/>
  <c r="D88" i="67"/>
  <c r="D96" i="67" s="1"/>
  <c r="E81" i="67"/>
  <c r="C60" i="67"/>
  <c r="C68" i="67" s="1"/>
  <c r="D349" i="67"/>
  <c r="C349" i="67"/>
  <c r="G197" i="67"/>
  <c r="G218" i="67"/>
  <c r="I33" i="67"/>
  <c r="F28" i="67"/>
  <c r="B28" i="67"/>
  <c r="H28" i="67"/>
  <c r="G28" i="67"/>
  <c r="G36" i="67" s="1"/>
  <c r="C28" i="67"/>
  <c r="F18" i="67"/>
  <c r="C18" i="67"/>
  <c r="B18" i="67"/>
  <c r="I11" i="67"/>
  <c r="H18" i="67"/>
  <c r="I15" i="67"/>
  <c r="G18" i="67"/>
  <c r="E18" i="67"/>
  <c r="E28" i="67"/>
  <c r="B88" i="67"/>
  <c r="B96" i="67" s="1"/>
  <c r="F616" i="67"/>
  <c r="D370" i="67"/>
  <c r="C412" i="67"/>
  <c r="E84" i="67"/>
  <c r="I21" i="67"/>
  <c r="I28" i="67" s="1"/>
  <c r="F586" i="67"/>
  <c r="F598" i="67" s="1"/>
  <c r="D36" i="67"/>
  <c r="F36" i="67"/>
  <c r="I180" i="67"/>
  <c r="I406" i="67"/>
  <c r="I35" i="67"/>
  <c r="I412" i="67" l="1"/>
  <c r="E88" i="67"/>
  <c r="E96" i="67" s="1"/>
  <c r="B36" i="67"/>
  <c r="H36" i="67"/>
  <c r="C36" i="67"/>
  <c r="I18" i="67"/>
  <c r="I36" i="67" s="1"/>
  <c r="E36" i="67"/>
</calcChain>
</file>

<file path=xl/sharedStrings.xml><?xml version="1.0" encoding="utf-8"?>
<sst xmlns="http://schemas.openxmlformats.org/spreadsheetml/2006/main" count="842" uniqueCount="607">
  <si>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</si>
  <si>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</si>
  <si>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</si>
  <si>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</si>
  <si>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</si>
  <si>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</si>
  <si>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</si>
  <si>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</si>
  <si>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</si>
  <si>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</si>
  <si>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</si>
  <si>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</si>
  <si>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</si>
  <si>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</si>
  <si>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</si>
  <si>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</si>
  <si>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</si>
  <si>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</si>
  <si>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</si>
  <si>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</si>
  <si>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</si>
  <si>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</si>
  <si>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</si>
  <si>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012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</si>
  <si>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</si>
  <si>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</si>
  <si>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</si>
  <si>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</si>
  <si>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</si>
  <si>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</si>
  <si>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</si>
  <si>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</si>
  <si>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</si>
  <si>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</si>
  <si>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</si>
  <si>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</si>
  <si>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</si>
  <si>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</si>
  <si>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</si>
  <si>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</si>
  <si>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</si>
  <si>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</si>
  <si>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</si>
  <si>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</si>
  <si>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</si>
  <si>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</si>
  <si>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</si>
  <si>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</si>
  <si>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</si>
  <si>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</si>
  <si>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</si>
  <si>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</si>
  <si>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</si>
  <si>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</si>
  <si>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</si>
  <si>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</si>
  <si>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</si>
  <si>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</si>
  <si>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</si>
  <si>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</si>
  <si>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</si>
  <si>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</si>
  <si>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</si>
  <si>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</si>
  <si>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</si>
  <si>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</si>
  <si>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</si>
  <si>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</si>
  <si>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</si>
  <si>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</si>
  <si>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</si>
  <si>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</si>
  <si>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</si>
  <si>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</si>
  <si>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</si>
  <si>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</si>
  <si>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</si>
  <si>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</si>
  <si>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</si>
  <si>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</si>
  <si>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</si>
  <si>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</si>
  <si>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</si>
  <si>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</si>
  <si>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</si>
  <si>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</si>
  <si>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</si>
  <si>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</si>
  <si>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</si>
  <si>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</si>
  <si>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</si>
  <si>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</si>
  <si>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</si>
  <si>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</si>
  <si>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</si>
  <si>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</si>
  <si>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</si>
  <si>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</si>
  <si>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</si>
  <si>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……..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</si>
  <si>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</si>
  <si>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</si>
  <si>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</si>
  <si>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</si>
  <si>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</si>
  <si>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</si>
  <si>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</si>
  <si>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</si>
  <si>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</si>
  <si>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</si>
  <si>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</si>
  <si>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</si>
  <si>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</si>
  <si>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</si>
  <si>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</si>
  <si>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</si>
  <si>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</si>
  <si>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</si>
  <si>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</si>
  <si>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</si>
  <si>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</si>
  <si>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</si>
  <si>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</si>
  <si>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</si>
  <si>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</si>
  <si>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</si>
  <si>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</si>
  <si>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</si>
  <si>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</si>
  <si>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</si>
  <si>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</si>
  <si>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</si>
  <si>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</si>
  <si>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</si>
  <si>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</si>
  <si>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</si>
  <si>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</si>
  <si>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6.</t>
  </si>
  <si>
    <t>7.</t>
  </si>
  <si>
    <t>AKTYWA</t>
  </si>
  <si>
    <t>Razem:</t>
  </si>
  <si>
    <t>PASYWA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</si>
  <si>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</si>
  <si>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</si>
  <si>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</si>
  <si>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</si>
  <si>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</si>
  <si>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</si>
  <si>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</si>
  <si>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080</t>
  </si>
  <si>
    <t>B. AKTYWA OBROTOWE</t>
  </si>
  <si>
    <t>Uwagi</t>
  </si>
  <si>
    <t>Inne krótkoterminowe aktywa finansowe</t>
  </si>
  <si>
    <t>Razem</t>
  </si>
  <si>
    <t>Należności długoterminowe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</si>
  <si>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</si>
  <si>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</si>
  <si>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</si>
  <si>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</si>
  <si>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</si>
  <si>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</si>
  <si>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</si>
  <si>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</si>
  <si>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</si>
  <si>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</si>
  <si>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</si>
  <si>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</si>
  <si>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</si>
  <si>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</si>
  <si>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</si>
  <si>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</si>
  <si>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</si>
  <si>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</si>
  <si>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</si>
  <si>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</si>
  <si>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</si>
  <si>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</si>
  <si>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</si>
  <si>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</si>
  <si>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</si>
  <si>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</si>
  <si>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</si>
  <si>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</si>
  <si>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</si>
  <si>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</si>
  <si>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</si>
  <si>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</si>
  <si>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</si>
  <si>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</si>
  <si>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</si>
  <si>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</si>
  <si>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</si>
  <si>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</si>
  <si>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</si>
  <si>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</si>
  <si>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</si>
  <si>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</si>
  <si>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</si>
  <si>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</si>
  <si>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</si>
  <si>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</si>
  <si>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</si>
  <si>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</si>
  <si>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</si>
  <si>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</si>
  <si>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</si>
  <si>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</si>
  <si>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</si>
  <si>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</si>
  <si>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</si>
  <si>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</si>
  <si>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</si>
  <si>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</si>
  <si>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</si>
  <si>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</si>
  <si>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</si>
  <si>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</si>
  <si>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</si>
  <si>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</si>
  <si>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</si>
  <si>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</si>
  <si>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</si>
  <si>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</si>
  <si>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</si>
  <si>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</si>
  <si>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</si>
  <si>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</si>
  <si>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</si>
  <si>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</si>
  <si>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</si>
  <si>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</si>
  <si>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</si>
  <si>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</si>
  <si>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</si>
  <si>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</si>
  <si>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</si>
  <si>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</si>
  <si>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</si>
  <si>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</si>
  <si>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</si>
  <si>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</si>
  <si>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</si>
  <si>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</si>
  <si>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</si>
  <si>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</si>
  <si>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</si>
  <si>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</si>
  <si>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</si>
  <si>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</si>
  <si>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</si>
  <si>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</si>
  <si>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</si>
  <si>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</si>
  <si>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</si>
  <si>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</si>
  <si>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</si>
  <si>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</si>
  <si>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</si>
  <si>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</si>
  <si>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</si>
  <si>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</si>
  <si>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</si>
  <si>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</si>
  <si>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</si>
  <si>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</si>
  <si>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</si>
  <si>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</si>
  <si>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</si>
  <si>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</si>
  <si>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</si>
  <si>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</si>
  <si>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</si>
  <si>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</si>
  <si>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</si>
  <si>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</si>
  <si>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</si>
  <si>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</si>
  <si>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</si>
  <si>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</si>
  <si>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</si>
  <si>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</si>
  <si>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</si>
  <si>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</si>
  <si>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</si>
  <si>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</si>
  <si>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</si>
  <si>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</si>
  <si>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</si>
  <si>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</si>
  <si>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</si>
  <si>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</si>
  <si>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</si>
  <si>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</si>
  <si>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</si>
  <si>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</si>
  <si>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</si>
  <si>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</si>
  <si>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</si>
  <si>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</si>
  <si>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</si>
  <si>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</si>
  <si>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</si>
  <si>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</si>
  <si>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</si>
  <si>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</si>
  <si>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</si>
  <si>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</si>
  <si>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</si>
  <si>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</si>
  <si>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</si>
  <si>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</si>
  <si>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</si>
  <si>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</si>
  <si>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</si>
  <si>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</si>
  <si>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</si>
  <si>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</si>
  <si>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</si>
  <si>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</si>
  <si>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</si>
  <si>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</si>
  <si>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</si>
  <si>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</si>
  <si>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</si>
  <si>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</si>
  <si>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</si>
  <si>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</si>
  <si>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</si>
  <si>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</si>
  <si>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</si>
  <si>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</si>
  <si>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</si>
  <si>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</si>
  <si>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</si>
  <si>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</si>
  <si>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</si>
  <si>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</si>
  <si>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</si>
  <si>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</si>
  <si>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</si>
  <si>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</si>
  <si>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</si>
  <si>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</si>
  <si>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</si>
  <si>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</si>
  <si>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</si>
  <si>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</si>
  <si>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</si>
  <si>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</si>
  <si>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</si>
  <si>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</si>
  <si>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</si>
  <si>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</si>
  <si>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</si>
  <si>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</si>
  <si>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</si>
  <si>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</si>
  <si>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</si>
  <si>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</si>
  <si>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</si>
  <si>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</si>
  <si>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</si>
  <si>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</si>
  <si>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</si>
  <si>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</si>
  <si>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</si>
  <si>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</si>
  <si>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</si>
  <si>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</si>
  <si>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</si>
  <si>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</si>
  <si>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</si>
  <si>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</si>
  <si>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</si>
  <si>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</si>
  <si>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</si>
  <si>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</si>
  <si>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</si>
  <si>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</si>
  <si>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</si>
  <si>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</si>
  <si>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</si>
  <si>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</si>
  <si>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</si>
  <si>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</si>
  <si>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</si>
  <si>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</si>
  <si>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</si>
  <si>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</si>
  <si>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</si>
  <si>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</si>
  <si>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</si>
  <si>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</si>
  <si>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</si>
  <si>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</si>
  <si>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</si>
  <si>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</si>
  <si>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</si>
  <si>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</si>
  <si>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</si>
  <si>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</si>
  <si>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</si>
  <si>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</si>
  <si>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</si>
  <si>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</si>
  <si>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</si>
  <si>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</si>
  <si>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</si>
  <si>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</si>
  <si>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</si>
  <si>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</si>
  <si>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</si>
  <si>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</si>
  <si>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</si>
  <si>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</si>
  <si>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</si>
  <si>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</si>
  <si>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</si>
  <si>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</si>
  <si>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</si>
  <si>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</si>
  <si>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</si>
  <si>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</si>
  <si>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</si>
  <si>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</si>
  <si>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</si>
  <si>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</si>
  <si>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 xml:space="preserve">Nazwa i adres jednostki sprawozdawczej                                 </t>
  </si>
  <si>
    <t>Bilans jednostki budżetowej lub samorządowego zakładu budżetowego</t>
  </si>
  <si>
    <t xml:space="preserve">Adresat:                                                                           </t>
  </si>
  <si>
    <t>Numer identyfikacyjny</t>
  </si>
  <si>
    <t>A. AKTYWA TRWAŁE</t>
  </si>
  <si>
    <t>A. FUNDUSZ</t>
  </si>
  <si>
    <t>I. Wartości niematerialne i prawne</t>
  </si>
  <si>
    <t>020-071</t>
  </si>
  <si>
    <t>I. Fundusz jednostki</t>
  </si>
  <si>
    <t>II. Rzeczowe aktywa trwałe</t>
  </si>
  <si>
    <t>II. Wynik finansowy netto (+/-)</t>
  </si>
  <si>
    <t>1. Środki trwałe</t>
  </si>
  <si>
    <t>011-071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</si>
  <si>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</si>
  <si>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</si>
  <si>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</si>
  <si>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</si>
  <si>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</si>
  <si>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</si>
  <si>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</si>
  <si>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</si>
  <si>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</si>
  <si>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</si>
  <si>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</si>
  <si>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</si>
  <si>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2. Środki trwałe w budowie (inwestycje)</t>
  </si>
  <si>
    <t>3. Zaliczki na środki trwałe w budowie (inwestycje)</t>
  </si>
  <si>
    <t>II. Zobowiązania krótkoterminowe</t>
  </si>
  <si>
    <t>III. Należności długoterminowe</t>
  </si>
  <si>
    <t>226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</si>
  <si>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</si>
  <si>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</si>
  <si>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</si>
  <si>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</si>
  <si>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</si>
  <si>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</si>
  <si>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</si>
  <si>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</si>
  <si>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</si>
  <si>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</si>
  <si>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</si>
  <si>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</si>
  <si>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</si>
  <si>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</si>
  <si>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</si>
  <si>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</si>
  <si>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</si>
  <si>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</si>
  <si>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</si>
  <si>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</si>
  <si>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</si>
  <si>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300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</si>
  <si>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</si>
  <si>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</si>
  <si>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</si>
  <si>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</si>
  <si>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</si>
  <si>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</si>
  <si>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201/Wn</t>
  </si>
  <si>
    <t>2. Należności od budżetów</t>
  </si>
  <si>
    <t>225/Wn</t>
  </si>
  <si>
    <t>3. Należności z tytułu ubezpieczeń i innych świadczeń</t>
  </si>
  <si>
    <t>4. Pozostałe należności</t>
  </si>
  <si>
    <t>(221,224,235,240,243,280)-290</t>
  </si>
  <si>
    <t>5. Rozliczenia z tytułu środków na wydatki budżetowe i z tytułu dochodów budżetowych</t>
  </si>
  <si>
    <t>III. Krótkoterminowe aktywa finansowe</t>
  </si>
  <si>
    <t>101-130</t>
  </si>
  <si>
    <t>1. Środki pieniężne w kasie</t>
  </si>
  <si>
    <t>101</t>
  </si>
  <si>
    <t>2. Środki pieniężne na rachunkach bankowych</t>
  </si>
  <si>
    <t>130,135</t>
  </si>
  <si>
    <t>3. Środki pieniężne państwowego funduszu celowego</t>
  </si>
  <si>
    <t>4. Inne środki pieniężne</t>
  </si>
  <si>
    <t>139</t>
  </si>
  <si>
    <t>5. Akcje lub udziały</t>
  </si>
  <si>
    <t>6. Inne papiery wartościowe</t>
  </si>
  <si>
    <t>7. Inne krótkoterminowe aktywa finansowe</t>
  </si>
  <si>
    <t>IV. Rozliczenie międzyokresowe</t>
  </si>
  <si>
    <t>640</t>
  </si>
  <si>
    <t>SUMA AKTYWÓW</t>
  </si>
  <si>
    <t>SUMA PASYWÓW</t>
  </si>
  <si>
    <t>....................................................</t>
  </si>
  <si>
    <t xml:space="preserve">Nazwa i adres jednostki sprawozdawczej                     </t>
  </si>
  <si>
    <t xml:space="preserve">Rachunek zysków i strat jednostki </t>
  </si>
  <si>
    <t>Adresat:</t>
  </si>
  <si>
    <t>(wariant porównawczy)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</si>
  <si>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</si>
  <si>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</si>
  <si>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</si>
  <si>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</si>
  <si>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</si>
  <si>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</si>
  <si>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</si>
  <si>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</si>
  <si>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</si>
  <si>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</si>
  <si>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</si>
  <si>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</si>
  <si>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</si>
  <si>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</si>
  <si>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</si>
  <si>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</si>
  <si>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</si>
  <si>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</si>
  <si>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</si>
  <si>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</si>
  <si>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</si>
  <si>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</si>
  <si>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</si>
  <si>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</si>
  <si>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</si>
  <si>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</si>
  <si>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</si>
  <si>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</si>
  <si>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</si>
  <si>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</si>
  <si>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</si>
  <si>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</si>
  <si>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</si>
  <si>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</si>
  <si>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</si>
  <si>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</si>
  <si>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</si>
  <si>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</si>
  <si>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</si>
  <si>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</si>
  <si>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</si>
  <si>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</si>
  <si>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</si>
  <si>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</si>
  <si>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</si>
  <si>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</si>
  <si>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</si>
  <si>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Nazwa i adres jednostki sprawozdawczej</t>
  </si>
  <si>
    <t>Zestawienie zmian w funduszu jednostki</t>
  </si>
  <si>
    <t>REGON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</si>
  <si>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</si>
  <si>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</si>
  <si>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</si>
  <si>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</si>
  <si>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</si>
  <si>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</si>
  <si>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</si>
  <si>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</si>
  <si>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</si>
  <si>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</si>
  <si>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</si>
  <si>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</si>
  <si>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</si>
  <si>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</si>
  <si>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</si>
  <si>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</si>
  <si>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</si>
  <si>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</si>
  <si>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</si>
  <si>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</si>
  <si>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</si>
  <si>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</si>
  <si>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</si>
  <si>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</si>
  <si>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</si>
  <si>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</si>
  <si>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</si>
  <si>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</si>
  <si>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.................................................</t>
  </si>
  <si>
    <t>sporządzony na dzień 31.12.2023 r.</t>
  </si>
  <si>
    <t>sporządzony na dzień 31.12.2023r.</t>
  </si>
  <si>
    <r>
      <t>REGON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</si>
  <si>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D. Zobowiązania i rezerwy na zobowiązania</t>
    </r>
    <r>
      <rPr>
        <sz val="10"/>
        <color theme="1"/>
        <rFont val="Calibri"/>
        <family val="2"/>
        <charset val="238"/>
        <scheme val="minor"/>
      </rPr>
      <t> </t>
    </r>
  </si>
  <si>
    <r>
      <t> </t>
    </r>
    <r>
      <rPr>
        <b/>
        <sz val="10"/>
        <color theme="1"/>
        <rFont val="Calibri"/>
        <family val="2"/>
        <charset val="238"/>
        <scheme val="minor"/>
      </rPr>
      <t>I. Zobowiązania długoterminowe</t>
    </r>
  </si>
  <si>
    <t>sporządzone na dzień  31.12.2023 r.</t>
  </si>
  <si>
    <t>koszty związane z rosyjską agresją na Ukrainę, w tym koszty udzielonej pomocy</t>
  </si>
  <si>
    <t>UNICEF</t>
  </si>
  <si>
    <t>refundacja podatku VAT za dostarczone paliwa gazowe</t>
  </si>
  <si>
    <t>wsparcie finansowe - dodatek elektryczny</t>
  </si>
  <si>
    <t>Miejskie Przedsiębiorstwo Wodociągów i Kanalizacji w m.st. Warszawie SA</t>
  </si>
  <si>
    <t>przekazanie na podstawie umów nieodpłatnego użytkowania gruntu SPZOZ-om</t>
  </si>
  <si>
    <t>zmiana w sprawie przyjętych zasad rachunkowości</t>
  </si>
  <si>
    <t>zmniejszenie wartości gruntów poz. Bilansowa A.I.1.1</t>
  </si>
  <si>
    <t>brak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</si>
</sst>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60" x14ac:knownFonts="1">
    <font>
      <sz val="10"/>
      <name val="Arial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8">
    <xf numFmtId="0" fontId="0" fillId="0" borderId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3" fillId="25" borderId="0" applyNumberFormat="0" applyBorder="0" applyAlignment="0" applyProtection="0"/>
    <xf numFmtId="0" fontId="5" fillId="16" borderId="0" applyNumberFormat="0" applyBorder="0" applyAlignment="0" applyProtection="0"/>
    <xf numFmtId="0" fontId="6" fillId="28" borderId="1" applyNumberFormat="0" applyAlignment="0" applyProtection="0"/>
    <xf numFmtId="0" fontId="7" fillId="17" borderId="2" applyNumberFormat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1" applyNumberFormat="0" applyAlignment="0" applyProtection="0"/>
    <xf numFmtId="0" fontId="15" fillId="0" borderId="7" applyNumberFormat="0" applyFill="0" applyAlignment="0" applyProtection="0"/>
    <xf numFmtId="0" fontId="16" fillId="25" borderId="0" applyNumberFormat="0" applyBorder="0" applyAlignment="0" applyProtection="0"/>
    <xf numFmtId="0" fontId="20" fillId="0" borderId="0"/>
    <xf numFmtId="0" fontId="1" fillId="0" borderId="0"/>
    <xf numFmtId="0" fontId="8" fillId="0" borderId="0"/>
    <xf numFmtId="0" fontId="1" fillId="0" borderId="0"/>
    <xf numFmtId="0" fontId="8" fillId="24" borderId="8" applyNumberFormat="0" applyFont="0" applyAlignment="0" applyProtection="0"/>
    <xf numFmtId="0" fontId="17" fillId="28" borderId="3" applyNumberFormat="0" applyAlignment="0" applyProtection="0"/>
    <xf numFmtId="4" fontId="18" fillId="34" borderId="9" applyNumberFormat="0" applyProtection="0">
      <alignment vertical="center"/>
    </xf>
    <xf numFmtId="4" fontId="19" fillId="34" borderId="9" applyNumberFormat="0" applyProtection="0">
      <alignment vertical="center"/>
    </xf>
    <xf numFmtId="4" fontId="18" fillId="34" borderId="9" applyNumberFormat="0" applyProtection="0">
      <alignment horizontal="left" vertical="center" indent="1"/>
    </xf>
    <xf numFmtId="0" fontId="18" fillId="34" borderId="9" applyNumberFormat="0" applyProtection="0">
      <alignment horizontal="left" vertical="top" indent="1"/>
    </xf>
    <xf numFmtId="4" fontId="18" fillId="2" borderId="0" applyNumberFormat="0" applyProtection="0">
      <alignment horizontal="left" vertical="center" indent="1"/>
    </xf>
    <xf numFmtId="4" fontId="20" fillId="7" borderId="9" applyNumberFormat="0" applyProtection="0">
      <alignment horizontal="right" vertical="center"/>
    </xf>
    <xf numFmtId="4" fontId="20" fillId="3" borderId="9" applyNumberFormat="0" applyProtection="0">
      <alignment horizontal="right" vertical="center"/>
    </xf>
    <xf numFmtId="4" fontId="20" fillId="26" borderId="9" applyNumberFormat="0" applyProtection="0">
      <alignment horizontal="right" vertical="center"/>
    </xf>
    <xf numFmtId="4" fontId="20" fillId="27" borderId="9" applyNumberFormat="0" applyProtection="0">
      <alignment horizontal="right" vertical="center"/>
    </xf>
    <xf numFmtId="4" fontId="20" fillId="35" borderId="9" applyNumberFormat="0" applyProtection="0">
      <alignment horizontal="right" vertical="center"/>
    </xf>
    <xf numFmtId="4" fontId="20" fillId="36" borderId="9" applyNumberFormat="0" applyProtection="0">
      <alignment horizontal="right" vertical="center"/>
    </xf>
    <xf numFmtId="4" fontId="20" fillId="9" borderId="9" applyNumberFormat="0" applyProtection="0">
      <alignment horizontal="right" vertical="center"/>
    </xf>
    <xf numFmtId="4" fontId="20" fillId="29" borderId="9" applyNumberFormat="0" applyProtection="0">
      <alignment horizontal="right" vertical="center"/>
    </xf>
    <xf numFmtId="4" fontId="20" fillId="37" borderId="9" applyNumberFormat="0" applyProtection="0">
      <alignment horizontal="right" vertical="center"/>
    </xf>
    <xf numFmtId="4" fontId="18" fillId="38" borderId="10" applyNumberFormat="0" applyProtection="0">
      <alignment horizontal="left" vertical="center" indent="1"/>
    </xf>
    <xf numFmtId="4" fontId="20" fillId="39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0" fillId="2" borderId="9" applyNumberFormat="0" applyProtection="0">
      <alignment horizontal="right" vertical="center"/>
    </xf>
    <xf numFmtId="4" fontId="22" fillId="39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39" borderId="9" applyNumberFormat="0" applyProtection="0">
      <alignment horizontal="left" vertical="center" indent="1"/>
    </xf>
    <xf numFmtId="0" fontId="8" fillId="39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20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20" fillId="4" borderId="9" applyNumberFormat="0" applyProtection="0">
      <alignment horizontal="left" vertical="center" indent="1"/>
    </xf>
    <xf numFmtId="0" fontId="20" fillId="4" borderId="9" applyNumberFormat="0" applyProtection="0">
      <alignment horizontal="left" vertical="top" indent="1"/>
    </xf>
    <xf numFmtId="4" fontId="20" fillId="39" borderId="9" applyNumberFormat="0" applyProtection="0">
      <alignment horizontal="right" vertical="center"/>
    </xf>
    <xf numFmtId="4" fontId="23" fillId="39" borderId="9" applyNumberFormat="0" applyProtection="0">
      <alignment horizontal="right" vertical="center"/>
    </xf>
    <xf numFmtId="4" fontId="20" fillId="2" borderId="9" applyNumberFormat="0" applyProtection="0">
      <alignment horizontal="left" vertical="center" indent="1"/>
    </xf>
    <xf numFmtId="0" fontId="20" fillId="2" borderId="9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4" fontId="25" fillId="39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164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941">
    <xf numFmtId="0" fontId="0" fillId="0" borderId="0" xfId="0"/>
    <xf numFmtId="0" fontId="31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0" fontId="31" fillId="0" borderId="0" xfId="42" applyFont="1" applyAlignment="1">
      <alignment horizontal="left" wrapText="1"/>
    </xf>
    <xf numFmtId="4" fontId="33" fillId="0" borderId="0" xfId="0" applyNumberFormat="1" applyFont="1" applyAlignment="1">
      <alignment vertical="center"/>
    </xf>
    <xf numFmtId="0" fontId="46" fillId="0" borderId="13" xfId="0" applyFont="1" applyFill="1" applyBorder="1" applyAlignment="1">
      <alignment horizontal="center" wrapText="1"/>
    </xf>
    <xf numFmtId="0" fontId="46" fillId="0" borderId="14" xfId="0" applyFont="1" applyFill="1" applyBorder="1" applyAlignment="1">
      <alignment horizontal="center" wrapText="1"/>
    </xf>
    <xf numFmtId="0" fontId="31" fillId="0" borderId="0" xfId="0" applyFont="1" applyAlignment="1">
      <alignment vertical="center"/>
    </xf>
    <xf numFmtId="4" fontId="46" fillId="0" borderId="81" xfId="0" applyNumberFormat="1" applyFont="1" applyFill="1" applyBorder="1" applyAlignment="1">
      <alignment horizontal="right"/>
    </xf>
    <xf numFmtId="4" fontId="46" fillId="0" borderId="82" xfId="0" applyNumberFormat="1" applyFont="1" applyFill="1" applyBorder="1" applyAlignment="1">
      <alignment horizontal="right"/>
    </xf>
    <xf numFmtId="0" fontId="46" fillId="0" borderId="83" xfId="0" applyFont="1" applyFill="1" applyBorder="1"/>
    <xf numFmtId="4" fontId="46" fillId="0" borderId="11" xfId="0" applyNumberFormat="1" applyFont="1" applyFill="1" applyBorder="1" applyAlignment="1">
      <alignment horizontal="right"/>
    </xf>
    <xf numFmtId="4" fontId="46" fillId="0" borderId="84" xfId="0" applyNumberFormat="1" applyFont="1" applyFill="1" applyBorder="1" applyAlignment="1">
      <alignment horizontal="right"/>
    </xf>
    <xf numFmtId="0" fontId="46" fillId="42" borderId="83" xfId="0" applyFont="1" applyFill="1" applyBorder="1"/>
    <xf numFmtId="4" fontId="46" fillId="42" borderId="81" xfId="0" applyNumberFormat="1" applyFont="1" applyFill="1" applyBorder="1" applyAlignment="1">
      <alignment horizontal="right"/>
    </xf>
    <xf numFmtId="4" fontId="46" fillId="42" borderId="82" xfId="0" applyNumberFormat="1" applyFont="1" applyFill="1" applyBorder="1" applyAlignment="1">
      <alignment horizontal="right"/>
    </xf>
    <xf numFmtId="0" fontId="46" fillId="42" borderId="85" xfId="0" applyFont="1" applyFill="1" applyBorder="1"/>
    <xf numFmtId="4" fontId="46" fillId="42" borderId="86" xfId="0" applyNumberFormat="1" applyFont="1" applyFill="1" applyBorder="1" applyAlignment="1">
      <alignment horizontal="right"/>
    </xf>
    <xf numFmtId="4" fontId="46" fillId="42" borderId="87" xfId="0" applyNumberFormat="1" applyFont="1" applyFill="1" applyBorder="1" applyAlignment="1">
      <alignment horizontal="right"/>
    </xf>
    <xf numFmtId="0" fontId="47" fillId="0" borderId="0" xfId="0" applyFont="1" applyFill="1" applyBorder="1"/>
    <xf numFmtId="4" fontId="46" fillId="0" borderId="0" xfId="0" applyNumberFormat="1" applyFont="1" applyFill="1" applyBorder="1" applyAlignment="1">
      <alignment horizontal="right"/>
    </xf>
    <xf numFmtId="0" fontId="48" fillId="0" borderId="0" xfId="0" applyFont="1" applyAlignment="1">
      <alignment horizontal="left"/>
    </xf>
    <xf numFmtId="0" fontId="31" fillId="0" borderId="0" xfId="0" applyFont="1"/>
    <xf numFmtId="4" fontId="46" fillId="43" borderId="88" xfId="0" applyNumberFormat="1" applyFont="1" applyFill="1" applyBorder="1" applyAlignment="1">
      <alignment horizontal="right"/>
    </xf>
    <xf numFmtId="4" fontId="46" fillId="44" borderId="88" xfId="0" applyNumberFormat="1" applyFont="1" applyFill="1" applyBorder="1" applyAlignment="1">
      <alignment horizontal="right"/>
    </xf>
    <xf numFmtId="4" fontId="46" fillId="44" borderId="89" xfId="0" applyNumberFormat="1" applyFont="1" applyFill="1" applyBorder="1" applyAlignment="1">
      <alignment horizontal="right"/>
    </xf>
    <xf numFmtId="4" fontId="46" fillId="0" borderId="88" xfId="0" applyNumberFormat="1" applyFont="1" applyFill="1" applyBorder="1" applyAlignment="1">
      <alignment horizontal="right"/>
    </xf>
    <xf numFmtId="4" fontId="46" fillId="43" borderId="90" xfId="0" applyNumberFormat="1" applyFont="1" applyFill="1" applyBorder="1" applyAlignment="1">
      <alignment horizontal="right"/>
    </xf>
    <xf numFmtId="0" fontId="31" fillId="0" borderId="0" xfId="40" applyFont="1" applyFill="1" applyAlignment="1" applyProtection="1">
      <alignment vertical="center" wrapText="1"/>
    </xf>
    <xf numFmtId="0" fontId="31" fillId="0" borderId="0" xfId="40" applyFont="1" applyFill="1" applyAlignment="1" applyProtection="1">
      <alignment vertical="center"/>
    </xf>
    <xf numFmtId="0" fontId="32" fillId="42" borderId="15" xfId="40" applyFont="1" applyFill="1" applyBorder="1" applyAlignment="1" applyProtection="1">
      <alignment horizontal="center" vertical="center" wrapText="1"/>
    </xf>
    <xf numFmtId="4" fontId="32" fillId="42" borderId="15" xfId="40" applyNumberFormat="1" applyFont="1" applyFill="1" applyBorder="1" applyAlignment="1" applyProtection="1">
      <alignment horizontal="center" vertical="center" wrapText="1"/>
    </xf>
    <xf numFmtId="0" fontId="32" fillId="42" borderId="16" xfId="40" applyFont="1" applyFill="1" applyBorder="1" applyAlignment="1" applyProtection="1">
      <alignment horizontal="center" vertical="center" wrapText="1"/>
    </xf>
    <xf numFmtId="4" fontId="32" fillId="0" borderId="17" xfId="40" applyNumberFormat="1" applyFont="1" applyFill="1" applyBorder="1" applyAlignment="1" applyProtection="1">
      <alignment horizontal="center" vertical="center" wrapText="1"/>
    </xf>
    <xf numFmtId="0" fontId="32" fillId="0" borderId="18" xfId="40" applyFont="1" applyFill="1" applyBorder="1" applyAlignment="1" applyProtection="1">
      <alignment horizontal="center" vertical="center" wrapText="1"/>
    </xf>
    <xf numFmtId="4" fontId="32" fillId="42" borderId="19" xfId="40" applyNumberFormat="1" applyFont="1" applyFill="1" applyBorder="1" applyAlignment="1" applyProtection="1">
      <alignment vertical="center"/>
    </xf>
    <xf numFmtId="4" fontId="32" fillId="42" borderId="20" xfId="40" applyNumberFormat="1" applyFont="1" applyFill="1" applyBorder="1" applyAlignment="1" applyProtection="1">
      <alignment vertical="center"/>
    </xf>
    <xf numFmtId="0" fontId="32" fillId="0" borderId="21" xfId="40" applyFont="1" applyFill="1" applyBorder="1" applyAlignment="1" applyProtection="1">
      <alignment vertical="center" wrapText="1"/>
    </xf>
    <xf numFmtId="4" fontId="32" fillId="0" borderId="21" xfId="40" applyNumberFormat="1" applyFont="1" applyFill="1" applyBorder="1" applyAlignment="1" applyProtection="1">
      <alignment vertical="center"/>
    </xf>
    <xf numFmtId="4" fontId="32" fillId="0" borderId="22" xfId="40" applyNumberFormat="1" applyFont="1" applyFill="1" applyBorder="1" applyAlignment="1" applyProtection="1">
      <alignment vertical="center"/>
    </xf>
    <xf numFmtId="4" fontId="32" fillId="42" borderId="23" xfId="40" applyNumberFormat="1" applyFont="1" applyFill="1" applyBorder="1" applyAlignment="1" applyProtection="1">
      <alignment vertical="center"/>
    </xf>
    <xf numFmtId="4" fontId="32" fillId="42" borderId="24" xfId="40" applyNumberFormat="1" applyFont="1" applyFill="1" applyBorder="1" applyAlignment="1" applyProtection="1">
      <alignment vertical="center"/>
    </xf>
    <xf numFmtId="0" fontId="31" fillId="0" borderId="0" xfId="40" applyFont="1" applyFill="1" applyBorder="1" applyAlignment="1" applyProtection="1">
      <alignment vertical="center"/>
    </xf>
    <xf numFmtId="0" fontId="31" fillId="0" borderId="18" xfId="40" applyFont="1" applyFill="1" applyBorder="1" applyAlignment="1" applyProtection="1">
      <alignment vertical="center"/>
    </xf>
    <xf numFmtId="0" fontId="46" fillId="43" borderId="91" xfId="0" applyFont="1" applyFill="1" applyBorder="1" applyAlignment="1">
      <alignment horizontal="center" wrapText="1"/>
    </xf>
    <xf numFmtId="0" fontId="46" fillId="43" borderId="92" xfId="0" applyFont="1" applyFill="1" applyBorder="1" applyAlignment="1">
      <alignment horizontal="center" wrapText="1"/>
    </xf>
    <xf numFmtId="0" fontId="46" fillId="43" borderId="93" xfId="0" applyFont="1" applyFill="1" applyBorder="1" applyAlignment="1">
      <alignment horizontal="center" wrapText="1"/>
    </xf>
    <xf numFmtId="0" fontId="47" fillId="0" borderId="83" xfId="0" applyFont="1" applyBorder="1" applyAlignment="1">
      <alignment wrapText="1"/>
    </xf>
    <xf numFmtId="4" fontId="47" fillId="0" borderId="81" xfId="0" applyNumberFormat="1" applyFont="1" applyBorder="1" applyAlignment="1">
      <alignment horizontal="right"/>
    </xf>
    <xf numFmtId="4" fontId="47" fillId="0" borderId="82" xfId="0" applyNumberFormat="1" applyFont="1" applyFill="1" applyBorder="1" applyAlignment="1">
      <alignment horizontal="right"/>
    </xf>
    <xf numFmtId="0" fontId="47" fillId="0" borderId="94" xfId="0" applyFont="1" applyBorder="1" applyAlignment="1">
      <alignment wrapText="1"/>
    </xf>
    <xf numFmtId="0" fontId="47" fillId="0" borderId="95" xfId="0" applyFont="1" applyBorder="1" applyAlignment="1">
      <alignment wrapText="1"/>
    </xf>
    <xf numFmtId="0" fontId="47" fillId="0" borderId="96" xfId="0" applyFont="1" applyFill="1" applyBorder="1" applyAlignment="1">
      <alignment wrapText="1"/>
    </xf>
    <xf numFmtId="0" fontId="47" fillId="0" borderId="97" xfId="0" applyFont="1" applyBorder="1" applyAlignment="1">
      <alignment wrapText="1"/>
    </xf>
    <xf numFmtId="4" fontId="47" fillId="0" borderId="98" xfId="0" applyNumberFormat="1" applyFont="1" applyBorder="1" applyAlignment="1">
      <alignment horizontal="right"/>
    </xf>
    <xf numFmtId="2" fontId="47" fillId="0" borderId="98" xfId="0" applyNumberFormat="1" applyFont="1" applyBorder="1" applyAlignment="1">
      <alignment horizontal="right"/>
    </xf>
    <xf numFmtId="2" fontId="47" fillId="0" borderId="99" xfId="0" applyNumberFormat="1" applyFont="1" applyFill="1" applyBorder="1" applyAlignment="1">
      <alignment horizontal="right"/>
    </xf>
    <xf numFmtId="0" fontId="46" fillId="43" borderId="25" xfId="0" applyFont="1" applyFill="1" applyBorder="1" applyAlignment="1">
      <alignment horizontal="center" wrapText="1"/>
    </xf>
    <xf numFmtId="0" fontId="46" fillId="43" borderId="11" xfId="0" applyFont="1" applyFill="1" applyBorder="1" applyAlignment="1">
      <alignment horizontal="center" wrapText="1"/>
    </xf>
    <xf numFmtId="0" fontId="46" fillId="43" borderId="22" xfId="0" applyFont="1" applyFill="1" applyBorder="1" applyAlignment="1">
      <alignment horizontal="center" wrapText="1"/>
    </xf>
    <xf numFmtId="0" fontId="46" fillId="43" borderId="26" xfId="0" applyFont="1" applyFill="1" applyBorder="1" applyAlignment="1">
      <alignment horizontal="center" wrapText="1"/>
    </xf>
    <xf numFmtId="0" fontId="46" fillId="43" borderId="27" xfId="0" applyFont="1" applyFill="1" applyBorder="1" applyAlignment="1">
      <alignment horizontal="center" wrapText="1"/>
    </xf>
    <xf numFmtId="0" fontId="46" fillId="43" borderId="28" xfId="0" applyFont="1" applyFill="1" applyBorder="1" applyAlignment="1">
      <alignment horizontal="center" wrapText="1"/>
    </xf>
    <xf numFmtId="0" fontId="46" fillId="0" borderId="21" xfId="0" applyFont="1" applyBorder="1" applyAlignment="1">
      <alignment wrapText="1"/>
    </xf>
    <xf numFmtId="4" fontId="46" fillId="0" borderId="25" xfId="0" applyNumberFormat="1" applyFont="1" applyBorder="1" applyAlignment="1">
      <alignment horizontal="right"/>
    </xf>
    <xf numFmtId="4" fontId="46" fillId="0" borderId="11" xfId="0" applyNumberFormat="1" applyFont="1" applyBorder="1" applyAlignment="1">
      <alignment horizontal="right"/>
    </xf>
    <xf numFmtId="4" fontId="33" fillId="0" borderId="11" xfId="0" applyNumberFormat="1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4" fontId="33" fillId="0" borderId="29" xfId="0" applyNumberFormat="1" applyFont="1" applyBorder="1" applyAlignment="1">
      <alignment vertical="center"/>
    </xf>
    <xf numFmtId="4" fontId="46" fillId="0" borderId="22" xfId="0" applyNumberFormat="1" applyFont="1" applyBorder="1" applyAlignment="1">
      <alignment horizontal="right"/>
    </xf>
    <xf numFmtId="2" fontId="47" fillId="0" borderId="25" xfId="0" applyNumberFormat="1" applyFont="1" applyBorder="1" applyAlignment="1">
      <alignment wrapText="1"/>
    </xf>
    <xf numFmtId="2" fontId="47" fillId="0" borderId="11" xfId="0" applyNumberFormat="1" applyFont="1" applyBorder="1" applyAlignment="1">
      <alignment wrapText="1"/>
    </xf>
    <xf numFmtId="2" fontId="47" fillId="0" borderId="22" xfId="0" applyNumberFormat="1" applyFont="1" applyBorder="1" applyAlignment="1">
      <alignment wrapText="1"/>
    </xf>
    <xf numFmtId="4" fontId="47" fillId="0" borderId="30" xfId="0" applyNumberFormat="1" applyFont="1" applyBorder="1" applyAlignment="1">
      <alignment horizontal="right"/>
    </xf>
    <xf numFmtId="2" fontId="47" fillId="0" borderId="31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vertical="center"/>
    </xf>
    <xf numFmtId="4" fontId="33" fillId="0" borderId="24" xfId="0" applyNumberFormat="1" applyFont="1" applyBorder="1" applyAlignment="1">
      <alignment vertical="center"/>
    </xf>
    <xf numFmtId="4" fontId="33" fillId="0" borderId="30" xfId="0" applyNumberFormat="1" applyFont="1" applyBorder="1" applyAlignment="1">
      <alignment vertical="center"/>
    </xf>
    <xf numFmtId="2" fontId="47" fillId="0" borderId="24" xfId="0" applyNumberFormat="1" applyFont="1" applyBorder="1" applyAlignment="1">
      <alignment horizontal="right"/>
    </xf>
    <xf numFmtId="0" fontId="46" fillId="42" borderId="23" xfId="0" applyFont="1" applyFill="1" applyBorder="1" applyAlignment="1">
      <alignment wrapText="1"/>
    </xf>
    <xf numFmtId="4" fontId="46" fillId="42" borderId="32" xfId="0" applyNumberFormat="1" applyFont="1" applyFill="1" applyBorder="1" applyAlignment="1">
      <alignment horizontal="right"/>
    </xf>
    <xf numFmtId="4" fontId="46" fillId="42" borderId="33" xfId="0" applyNumberFormat="1" applyFont="1" applyFill="1" applyBorder="1" applyAlignment="1">
      <alignment horizontal="right"/>
    </xf>
    <xf numFmtId="4" fontId="46" fillId="42" borderId="34" xfId="0" applyNumberFormat="1" applyFont="1" applyFill="1" applyBorder="1" applyAlignment="1">
      <alignment horizontal="right"/>
    </xf>
    <xf numFmtId="4" fontId="46" fillId="42" borderId="13" xfId="0" applyNumberFormat="1" applyFont="1" applyFill="1" applyBorder="1" applyAlignment="1">
      <alignment horizontal="right"/>
    </xf>
    <xf numFmtId="4" fontId="46" fillId="42" borderId="35" xfId="0" applyNumberFormat="1" applyFont="1" applyFill="1" applyBorder="1" applyAlignment="1">
      <alignment horizontal="right"/>
    </xf>
    <xf numFmtId="0" fontId="47" fillId="43" borderId="36" xfId="0" applyFont="1" applyFill="1" applyBorder="1" applyAlignment="1">
      <alignment horizontal="center" wrapText="1"/>
    </xf>
    <xf numFmtId="0" fontId="47" fillId="0" borderId="30" xfId="0" applyFont="1" applyBorder="1" applyAlignment="1">
      <alignment wrapText="1"/>
    </xf>
    <xf numFmtId="4" fontId="47" fillId="0" borderId="31" xfId="0" applyNumberFormat="1" applyFont="1" applyBorder="1" applyAlignment="1">
      <alignment horizontal="right"/>
    </xf>
    <xf numFmtId="4" fontId="47" fillId="0" borderId="37" xfId="0" applyNumberFormat="1" applyFont="1" applyBorder="1" applyAlignment="1">
      <alignment horizontal="right"/>
    </xf>
    <xf numFmtId="4" fontId="47" fillId="0" borderId="82" xfId="0" applyNumberFormat="1" applyFont="1" applyBorder="1" applyAlignment="1">
      <alignment horizontal="right"/>
    </xf>
    <xf numFmtId="4" fontId="47" fillId="0" borderId="95" xfId="0" applyNumberFormat="1" applyFont="1" applyBorder="1" applyAlignment="1">
      <alignment horizontal="right"/>
    </xf>
    <xf numFmtId="4" fontId="47" fillId="0" borderId="96" xfId="0" applyNumberFormat="1" applyFont="1" applyBorder="1" applyAlignment="1">
      <alignment horizontal="right"/>
    </xf>
    <xf numFmtId="4" fontId="47" fillId="0" borderId="100" xfId="0" applyNumberFormat="1" applyFont="1" applyFill="1" applyBorder="1" applyAlignment="1">
      <alignment horizontal="right"/>
    </xf>
    <xf numFmtId="4" fontId="47" fillId="0" borderId="101" xfId="0" applyNumberFormat="1" applyFont="1" applyFill="1" applyBorder="1" applyAlignment="1">
      <alignment horizontal="right"/>
    </xf>
    <xf numFmtId="4" fontId="47" fillId="0" borderId="81" xfId="0" applyNumberFormat="1" applyFont="1" applyFill="1" applyBorder="1" applyAlignment="1">
      <alignment horizontal="right"/>
    </xf>
    <xf numFmtId="4" fontId="39" fillId="41" borderId="15" xfId="0" applyNumberFormat="1" applyFont="1" applyFill="1" applyBorder="1" applyAlignment="1">
      <alignment horizontal="center" vertical="center" wrapText="1"/>
    </xf>
    <xf numFmtId="4" fontId="39" fillId="41" borderId="38" xfId="0" applyNumberFormat="1" applyFont="1" applyFill="1" applyBorder="1" applyAlignment="1">
      <alignment horizontal="center" vertical="center" wrapText="1"/>
    </xf>
    <xf numFmtId="4" fontId="32" fillId="42" borderId="38" xfId="0" applyNumberFormat="1" applyFont="1" applyFill="1" applyBorder="1" applyAlignment="1">
      <alignment horizontal="center" vertical="center" wrapText="1"/>
    </xf>
    <xf numFmtId="4" fontId="39" fillId="0" borderId="19" xfId="0" applyNumberFormat="1" applyFont="1" applyFill="1" applyBorder="1" applyAlignment="1">
      <alignment vertical="center"/>
    </xf>
    <xf numFmtId="4" fontId="39" fillId="0" borderId="39" xfId="0" applyNumberFormat="1" applyFont="1" applyBorder="1" applyAlignment="1">
      <alignment vertical="center"/>
    </xf>
    <xf numFmtId="4" fontId="39" fillId="0" borderId="19" xfId="0" applyNumberFormat="1" applyFont="1" applyBorder="1" applyAlignment="1">
      <alignment vertical="center"/>
    </xf>
    <xf numFmtId="4" fontId="39" fillId="0" borderId="20" xfId="0" applyNumberFormat="1" applyFont="1" applyBorder="1" applyAlignment="1">
      <alignment vertical="center"/>
    </xf>
    <xf numFmtId="4" fontId="39" fillId="0" borderId="29" xfId="0" applyNumberFormat="1" applyFont="1" applyBorder="1" applyAlignment="1">
      <alignment vertical="center"/>
    </xf>
    <xf numFmtId="4" fontId="39" fillId="0" borderId="40" xfId="0" applyNumberFormat="1" applyFont="1" applyBorder="1" applyAlignment="1">
      <alignment vertical="center"/>
    </xf>
    <xf numFmtId="4" fontId="39" fillId="0" borderId="21" xfId="0" applyNumberFormat="1" applyFont="1" applyFill="1" applyBorder="1" applyAlignment="1">
      <alignment vertical="center"/>
    </xf>
    <xf numFmtId="4" fontId="39" fillId="0" borderId="41" xfId="0" applyNumberFormat="1" applyFont="1" applyBorder="1" applyAlignment="1">
      <alignment vertical="center"/>
    </xf>
    <xf numFmtId="4" fontId="39" fillId="0" borderId="21" xfId="0" applyNumberFormat="1" applyFont="1" applyBorder="1" applyAlignment="1">
      <alignment vertical="center"/>
    </xf>
    <xf numFmtId="4" fontId="39" fillId="0" borderId="22" xfId="0" applyNumberFormat="1" applyFont="1" applyBorder="1" applyAlignment="1">
      <alignment vertical="center"/>
    </xf>
    <xf numFmtId="4" fontId="33" fillId="0" borderId="40" xfId="0" applyNumberFormat="1" applyFont="1" applyBorder="1" applyAlignment="1">
      <alignment vertical="center"/>
    </xf>
    <xf numFmtId="3" fontId="33" fillId="0" borderId="21" xfId="0" applyNumberFormat="1" applyFont="1" applyFill="1" applyBorder="1" applyAlignment="1">
      <alignment vertical="center"/>
    </xf>
    <xf numFmtId="4" fontId="33" fillId="0" borderId="41" xfId="0" applyNumberFormat="1" applyFont="1" applyBorder="1" applyAlignment="1">
      <alignment vertical="center"/>
    </xf>
    <xf numFmtId="4" fontId="33" fillId="0" borderId="21" xfId="0" applyNumberFormat="1" applyFont="1" applyBorder="1" applyAlignment="1">
      <alignment vertical="center"/>
    </xf>
    <xf numFmtId="4" fontId="33" fillId="0" borderId="42" xfId="0" applyNumberFormat="1" applyFont="1" applyBorder="1" applyAlignment="1">
      <alignment vertical="center"/>
    </xf>
    <xf numFmtId="4" fontId="33" fillId="0" borderId="43" xfId="0" applyNumberFormat="1" applyFont="1" applyBorder="1" applyAlignment="1">
      <alignment vertical="center"/>
    </xf>
    <xf numFmtId="3" fontId="33" fillId="0" borderId="44" xfId="0" applyNumberFormat="1" applyFont="1" applyFill="1" applyBorder="1" applyAlignment="1">
      <alignment vertical="center"/>
    </xf>
    <xf numFmtId="4" fontId="33" fillId="0" borderId="45" xfId="0" applyNumberFormat="1" applyFont="1" applyBorder="1" applyAlignment="1">
      <alignment vertical="center"/>
    </xf>
    <xf numFmtId="4" fontId="33" fillId="0" borderId="44" xfId="0" applyNumberFormat="1" applyFont="1" applyBorder="1" applyAlignment="1">
      <alignment vertical="center"/>
    </xf>
    <xf numFmtId="4" fontId="33" fillId="0" borderId="46" xfId="0" applyNumberFormat="1" applyFont="1" applyBorder="1" applyAlignment="1">
      <alignment vertical="center"/>
    </xf>
    <xf numFmtId="4" fontId="39" fillId="41" borderId="47" xfId="0" applyNumberFormat="1" applyFont="1" applyFill="1" applyBorder="1" applyAlignment="1">
      <alignment vertical="center"/>
    </xf>
    <xf numFmtId="4" fontId="39" fillId="41" borderId="48" xfId="0" applyNumberFormat="1" applyFont="1" applyFill="1" applyBorder="1" applyAlignment="1">
      <alignment vertical="center"/>
    </xf>
    <xf numFmtId="4" fontId="39" fillId="41" borderId="15" xfId="0" applyNumberFormat="1" applyFont="1" applyFill="1" applyBorder="1" applyAlignment="1">
      <alignment vertical="center"/>
    </xf>
    <xf numFmtId="4" fontId="39" fillId="0" borderId="49" xfId="0" applyNumberFormat="1" applyFont="1" applyFill="1" applyBorder="1" applyAlignment="1">
      <alignment vertical="center"/>
    </xf>
    <xf numFmtId="4" fontId="39" fillId="0" borderId="50" xfId="0" applyNumberFormat="1" applyFont="1" applyBorder="1" applyAlignment="1">
      <alignment vertical="center"/>
    </xf>
    <xf numFmtId="4" fontId="39" fillId="0" borderId="49" xfId="0" applyNumberFormat="1" applyFont="1" applyBorder="1" applyAlignment="1">
      <alignment vertical="center"/>
    </xf>
    <xf numFmtId="4" fontId="39" fillId="0" borderId="28" xfId="0" applyNumberFormat="1" applyFont="1" applyBorder="1" applyAlignment="1">
      <alignment vertical="center"/>
    </xf>
    <xf numFmtId="4" fontId="39" fillId="0" borderId="26" xfId="0" applyNumberFormat="1" applyFont="1" applyBorder="1" applyAlignment="1">
      <alignment vertical="center"/>
    </xf>
    <xf numFmtId="4" fontId="39" fillId="0" borderId="51" xfId="0" applyNumberFormat="1" applyFont="1" applyBorder="1" applyAlignment="1">
      <alignment vertical="center"/>
    </xf>
    <xf numFmtId="4" fontId="39" fillId="41" borderId="38" xfId="0" applyNumberFormat="1" applyFont="1" applyFill="1" applyBorder="1" applyAlignment="1">
      <alignment vertical="center"/>
    </xf>
    <xf numFmtId="4" fontId="39" fillId="41" borderId="16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2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9" xfId="0" applyNumberFormat="1" applyFont="1" applyFill="1" applyBorder="1" applyAlignment="1" applyProtection="1">
      <alignment vertical="center"/>
      <protection locked="0"/>
    </xf>
    <xf numFmtId="4" fontId="39" fillId="0" borderId="54" xfId="0" applyNumberFormat="1" applyFont="1" applyFill="1" applyBorder="1" applyAlignment="1" applyProtection="1">
      <alignment vertical="center"/>
      <protection locked="0"/>
    </xf>
    <xf numFmtId="4" fontId="33" fillId="0" borderId="19" xfId="0" applyNumberFormat="1" applyFont="1" applyFill="1" applyBorder="1" applyAlignment="1" applyProtection="1">
      <alignment vertical="center"/>
      <protection locked="0"/>
    </xf>
    <xf numFmtId="4" fontId="39" fillId="0" borderId="19" xfId="0" applyNumberFormat="1" applyFont="1" applyFill="1" applyBorder="1" applyAlignment="1" applyProtection="1">
      <alignment vertical="center"/>
      <protection locked="0"/>
    </xf>
    <xf numFmtId="49" fontId="39" fillId="0" borderId="49" xfId="0" applyNumberFormat="1" applyFont="1" applyFill="1" applyBorder="1" applyAlignment="1" applyProtection="1">
      <alignment vertical="center"/>
      <protection locked="0"/>
    </xf>
    <xf numFmtId="4" fontId="39" fillId="0" borderId="55" xfId="0" applyNumberFormat="1" applyFont="1" applyFill="1" applyBorder="1" applyAlignment="1" applyProtection="1">
      <alignment vertical="center"/>
      <protection locked="0"/>
    </xf>
    <xf numFmtId="4" fontId="39" fillId="0" borderId="49" xfId="0" applyNumberFormat="1" applyFont="1" applyFill="1" applyBorder="1" applyAlignment="1" applyProtection="1">
      <alignment vertical="center"/>
      <protection locked="0"/>
    </xf>
    <xf numFmtId="4" fontId="33" fillId="0" borderId="17" xfId="0" applyNumberFormat="1" applyFont="1" applyFill="1" applyBorder="1" applyAlignment="1" applyProtection="1">
      <alignment vertical="center"/>
      <protection locked="0"/>
    </xf>
    <xf numFmtId="49" fontId="33" fillId="0" borderId="49" xfId="0" applyNumberFormat="1" applyFont="1" applyFill="1" applyBorder="1" applyAlignment="1" applyProtection="1">
      <alignment vertical="center"/>
      <protection locked="0"/>
    </xf>
    <xf numFmtId="4" fontId="39" fillId="0" borderId="56" xfId="0" applyNumberFormat="1" applyFont="1" applyFill="1" applyBorder="1" applyAlignment="1" applyProtection="1">
      <alignment vertical="center"/>
    </xf>
    <xf numFmtId="4" fontId="33" fillId="0" borderId="21" xfId="0" applyNumberFormat="1" applyFont="1" applyFill="1" applyBorder="1" applyAlignment="1" applyProtection="1">
      <alignment vertical="center"/>
      <protection locked="0"/>
    </xf>
    <xf numFmtId="4" fontId="39" fillId="0" borderId="21" xfId="0" applyNumberFormat="1" applyFont="1" applyFill="1" applyBorder="1" applyAlignment="1" applyProtection="1">
      <alignment vertical="center"/>
      <protection locked="0"/>
    </xf>
    <xf numFmtId="4" fontId="33" fillId="0" borderId="56" xfId="0" applyNumberFormat="1" applyFont="1" applyFill="1" applyBorder="1" applyAlignment="1" applyProtection="1">
      <alignment vertical="center"/>
    </xf>
    <xf numFmtId="49" fontId="33" fillId="0" borderId="21" xfId="0" applyNumberFormat="1" applyFont="1" applyFill="1" applyBorder="1" applyAlignment="1" applyProtection="1">
      <alignment vertical="center"/>
      <protection locked="0"/>
    </xf>
    <xf numFmtId="4" fontId="39" fillId="42" borderId="57" xfId="0" applyNumberFormat="1" applyFont="1" applyFill="1" applyBorder="1" applyAlignment="1" applyProtection="1">
      <alignment vertical="center"/>
      <protection locked="0"/>
    </xf>
    <xf numFmtId="4" fontId="39" fillId="42" borderId="15" xfId="0" applyNumberFormat="1" applyFont="1" applyFill="1" applyBorder="1" applyAlignment="1" applyProtection="1">
      <alignment vertical="center"/>
      <protection locked="0"/>
    </xf>
    <xf numFmtId="0" fontId="33" fillId="0" borderId="0" xfId="0" applyNumberFormat="1" applyFont="1" applyAlignment="1" applyProtection="1">
      <alignment horizontal="center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9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9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8" xfId="0" applyNumberFormat="1" applyFont="1" applyBorder="1" applyAlignment="1" applyProtection="1">
      <alignment horizontal="right" vertical="center" wrapText="1"/>
      <protection locked="0"/>
    </xf>
    <xf numFmtId="4" fontId="39" fillId="0" borderId="59" xfId="0" applyNumberFormat="1" applyFont="1" applyFill="1" applyBorder="1" applyAlignment="1" applyProtection="1">
      <alignment horizontal="right" vertical="center" wrapText="1"/>
    </xf>
    <xf numFmtId="4" fontId="39" fillId="0" borderId="60" xfId="0" applyNumberFormat="1" applyFont="1" applyFill="1" applyBorder="1" applyAlignment="1" applyProtection="1">
      <alignment horizontal="right" vertical="center" wrapText="1"/>
    </xf>
    <xf numFmtId="4" fontId="39" fillId="0" borderId="61" xfId="0" applyNumberFormat="1" applyFont="1" applyFill="1" applyBorder="1" applyAlignment="1" applyProtection="1">
      <alignment horizontal="right" vertical="center" wrapText="1"/>
    </xf>
    <xf numFmtId="4" fontId="33" fillId="42" borderId="58" xfId="0" applyNumberFormat="1" applyFont="1" applyFill="1" applyBorder="1" applyAlignment="1" applyProtection="1">
      <alignment horizontal="right" vertical="center" wrapText="1"/>
      <protection locked="0"/>
    </xf>
    <xf numFmtId="4" fontId="39" fillId="42" borderId="62" xfId="0" applyNumberFormat="1" applyFont="1" applyFill="1" applyBorder="1" applyAlignment="1" applyProtection="1">
      <alignment horizontal="right" vertical="center" wrapText="1"/>
    </xf>
    <xf numFmtId="4" fontId="33" fillId="0" borderId="60" xfId="0" applyNumberFormat="1" applyFont="1" applyFill="1" applyBorder="1" applyAlignment="1" applyProtection="1">
      <alignment horizontal="right" vertical="center" wrapText="1"/>
    </xf>
    <xf numFmtId="4" fontId="40" fillId="0" borderId="56" xfId="0" applyNumberFormat="1" applyFont="1" applyFill="1" applyBorder="1" applyAlignment="1">
      <alignment horizontal="left" vertical="center" wrapText="1"/>
    </xf>
    <xf numFmtId="4" fontId="33" fillId="0" borderId="37" xfId="0" applyNumberFormat="1" applyFont="1" applyFill="1" applyBorder="1" applyAlignment="1" applyProtection="1">
      <alignment horizontal="right" vertical="center" wrapText="1"/>
    </xf>
    <xf numFmtId="4" fontId="39" fillId="41" borderId="34" xfId="0" applyNumberFormat="1" applyFont="1" applyFill="1" applyBorder="1" applyAlignment="1" applyProtection="1">
      <alignment horizontal="right" vertical="center" wrapText="1"/>
    </xf>
    <xf numFmtId="4" fontId="39" fillId="41" borderId="33" xfId="0" applyNumberFormat="1" applyFont="1" applyFill="1" applyBorder="1" applyAlignment="1" applyProtection="1">
      <alignment horizontal="right" vertical="center" wrapText="1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right" vertical="center" wrapText="1"/>
    </xf>
    <xf numFmtId="4" fontId="33" fillId="0" borderId="50" xfId="0" applyNumberFormat="1" applyFont="1" applyBorder="1" applyAlignment="1" applyProtection="1">
      <alignment horizontal="right" vertical="center" wrapText="1"/>
      <protection locked="0"/>
    </xf>
    <xf numFmtId="4" fontId="33" fillId="0" borderId="49" xfId="0" applyNumberFormat="1" applyFont="1" applyBorder="1" applyAlignment="1" applyProtection="1">
      <alignment horizontal="right" vertical="center" wrapText="1"/>
      <protection locked="0"/>
    </xf>
    <xf numFmtId="4" fontId="33" fillId="0" borderId="41" xfId="0" applyNumberFormat="1" applyFont="1" applyBorder="1" applyAlignment="1" applyProtection="1">
      <alignment horizontal="right" vertical="center" wrapText="1"/>
      <protection locked="0"/>
    </xf>
    <xf numFmtId="4" fontId="33" fillId="0" borderId="21" xfId="0" applyNumberFormat="1" applyFont="1" applyBorder="1" applyAlignment="1" applyProtection="1">
      <alignment horizontal="right" vertical="center" wrapText="1"/>
      <protection locked="0"/>
    </xf>
    <xf numFmtId="4" fontId="32" fillId="41" borderId="38" xfId="0" applyNumberFormat="1" applyFont="1" applyFill="1" applyBorder="1" applyAlignment="1" applyProtection="1">
      <alignment horizontal="right" vertical="center" wrapText="1"/>
    </xf>
    <xf numFmtId="4" fontId="39" fillId="41" borderId="38" xfId="0" applyNumberFormat="1" applyFont="1" applyFill="1" applyBorder="1" applyAlignment="1" applyProtection="1">
      <alignment horizontal="right" vertical="center" wrapText="1"/>
    </xf>
    <xf numFmtId="4" fontId="39" fillId="42" borderId="15" xfId="0" applyNumberFormat="1" applyFont="1" applyFill="1" applyBorder="1" applyAlignment="1" applyProtection="1">
      <alignment horizontal="right" vertical="center" wrapText="1"/>
    </xf>
    <xf numFmtId="4" fontId="39" fillId="41" borderId="16" xfId="0" applyNumberFormat="1" applyFont="1" applyFill="1" applyBorder="1" applyAlignment="1" applyProtection="1">
      <alignment horizontal="right" vertical="center" wrapText="1"/>
    </xf>
    <xf numFmtId="4" fontId="33" fillId="0" borderId="0" xfId="0" applyNumberFormat="1" applyFont="1" applyAlignment="1">
      <alignment vertical="center" wrapText="1"/>
    </xf>
    <xf numFmtId="4" fontId="32" fillId="41" borderId="15" xfId="0" applyNumberFormat="1" applyFont="1" applyFill="1" applyBorder="1" applyAlignment="1">
      <alignment horizontal="center" vertical="center" wrapText="1"/>
    </xf>
    <xf numFmtId="4" fontId="33" fillId="0" borderId="39" xfId="0" applyNumberFormat="1" applyFont="1" applyFill="1" applyBorder="1" applyAlignment="1">
      <alignment horizontal="right" vertical="center" wrapText="1"/>
    </xf>
    <xf numFmtId="4" fontId="33" fillId="0" borderId="19" xfId="0" applyNumberFormat="1" applyFont="1" applyFill="1" applyBorder="1" applyAlignment="1">
      <alignment horizontal="right" vertical="center" wrapText="1"/>
    </xf>
    <xf numFmtId="4" fontId="33" fillId="0" borderId="24" xfId="0" applyNumberFormat="1" applyFont="1" applyFill="1" applyBorder="1" applyAlignment="1">
      <alignment horizontal="right" vertical="center" wrapText="1"/>
    </xf>
    <xf numFmtId="4" fontId="33" fillId="0" borderId="49" xfId="0" applyNumberFormat="1" applyFont="1" applyFill="1" applyBorder="1" applyAlignment="1">
      <alignment horizontal="right" vertical="center" wrapText="1"/>
    </xf>
    <xf numFmtId="4" fontId="39" fillId="41" borderId="14" xfId="0" applyNumberFormat="1" applyFont="1" applyFill="1" applyBorder="1" applyAlignment="1">
      <alignment horizontal="right" vertical="center" wrapText="1"/>
    </xf>
    <xf numFmtId="4" fontId="39" fillId="41" borderId="15" xfId="0" applyNumberFormat="1" applyFont="1" applyFill="1" applyBorder="1" applyAlignment="1">
      <alignment horizontal="right" vertical="center" wrapText="1"/>
    </xf>
    <xf numFmtId="4" fontId="39" fillId="41" borderId="63" xfId="0" applyNumberFormat="1" applyFont="1" applyFill="1" applyBorder="1" applyAlignment="1">
      <alignment horizontal="center" vertical="center"/>
    </xf>
    <xf numFmtId="4" fontId="32" fillId="42" borderId="15" xfId="0" applyNumberFormat="1" applyFont="1" applyFill="1" applyBorder="1" applyAlignment="1">
      <alignment horizontal="center" vertical="center" wrapText="1"/>
    </xf>
    <xf numFmtId="4" fontId="39" fillId="42" borderId="15" xfId="0" applyNumberFormat="1" applyFont="1" applyFill="1" applyBorder="1" applyAlignment="1">
      <alignment horizontal="center" vertical="center" wrapText="1"/>
    </xf>
    <xf numFmtId="4" fontId="39" fillId="42" borderId="38" xfId="0" applyNumberFormat="1" applyFont="1" applyFill="1" applyBorder="1" applyAlignment="1">
      <alignment horizontal="center" vertical="center" wrapText="1"/>
    </xf>
    <xf numFmtId="4" fontId="32" fillId="42" borderId="63" xfId="0" applyNumberFormat="1" applyFont="1" applyFill="1" applyBorder="1" applyAlignment="1">
      <alignment horizontal="left" vertical="center" wrapText="1"/>
    </xf>
    <xf numFmtId="4" fontId="33" fillId="0" borderId="21" xfId="0" applyNumberFormat="1" applyFont="1" applyFill="1" applyBorder="1" applyAlignment="1">
      <alignment horizontal="left" vertical="center" wrapText="1"/>
    </xf>
    <xf numFmtId="4" fontId="33" fillId="0" borderId="49" xfId="0" applyNumberFormat="1" applyFont="1" applyFill="1" applyBorder="1" applyAlignment="1">
      <alignment vertical="center"/>
    </xf>
    <xf numFmtId="4" fontId="33" fillId="0" borderId="21" xfId="0" applyNumberFormat="1" applyFont="1" applyFill="1" applyBorder="1" applyAlignment="1">
      <alignment vertical="center"/>
    </xf>
    <xf numFmtId="4" fontId="40" fillId="0" borderId="64" xfId="0" applyNumberFormat="1" applyFont="1" applyFill="1" applyBorder="1" applyAlignment="1">
      <alignment horizontal="left" vertical="center" wrapText="1"/>
    </xf>
    <xf numFmtId="4" fontId="33" fillId="0" borderId="17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4" fontId="39" fillId="41" borderId="57" xfId="0" applyNumberFormat="1" applyFont="1" applyFill="1" applyBorder="1" applyAlignment="1">
      <alignment horizontal="left" vertical="center"/>
    </xf>
    <xf numFmtId="4" fontId="39" fillId="41" borderId="57" xfId="0" applyNumberFormat="1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33" fillId="0" borderId="39" xfId="0" applyNumberFormat="1" applyFont="1" applyBorder="1" applyAlignment="1" applyProtection="1">
      <alignment horizontal="right" vertical="center"/>
      <protection locked="0"/>
    </xf>
    <xf numFmtId="4" fontId="33" fillId="0" borderId="19" xfId="0" applyNumberFormat="1" applyFont="1" applyBorder="1" applyAlignment="1" applyProtection="1">
      <alignment horizontal="right" vertical="center" wrapText="1"/>
      <protection locked="0"/>
    </xf>
    <xf numFmtId="4" fontId="33" fillId="0" borderId="41" xfId="0" applyNumberFormat="1" applyFont="1" applyBorder="1" applyAlignment="1" applyProtection="1">
      <alignment horizontal="right" vertical="center"/>
      <protection locked="0"/>
    </xf>
    <xf numFmtId="4" fontId="33" fillId="0" borderId="45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 wrapText="1"/>
      <protection locked="0"/>
    </xf>
    <xf numFmtId="4" fontId="33" fillId="0" borderId="0" xfId="0" applyNumberFormat="1" applyFont="1" applyBorder="1" applyAlignment="1" applyProtection="1">
      <alignment horizontal="right" vertical="center"/>
      <protection locked="0"/>
    </xf>
    <xf numFmtId="4" fontId="33" fillId="0" borderId="17" xfId="0" applyNumberFormat="1" applyFont="1" applyBorder="1" applyAlignment="1" applyProtection="1">
      <alignment horizontal="right" vertical="center" wrapText="1"/>
      <protection locked="0"/>
    </xf>
    <xf numFmtId="4" fontId="39" fillId="42" borderId="16" xfId="0" applyNumberFormat="1" applyFont="1" applyFill="1" applyBorder="1" applyAlignment="1" applyProtection="1">
      <alignment horizontal="right" vertical="center"/>
    </xf>
    <xf numFmtId="4" fontId="39" fillId="41" borderId="15" xfId="0" applyNumberFormat="1" applyFont="1" applyFill="1" applyBorder="1" applyAlignment="1" applyProtection="1">
      <alignment horizontal="right" vertical="center"/>
    </xf>
    <xf numFmtId="4" fontId="32" fillId="0" borderId="57" xfId="0" applyNumberFormat="1" applyFont="1" applyFill="1" applyBorder="1" applyAlignment="1" applyProtection="1">
      <alignment vertical="center" wrapText="1"/>
      <protection locked="0"/>
    </xf>
    <xf numFmtId="4" fontId="39" fillId="0" borderId="66" xfId="0" applyNumberFormat="1" applyFont="1" applyBorder="1" applyAlignment="1" applyProtection="1">
      <alignment horizontal="right" vertical="center" wrapText="1"/>
      <protection locked="0"/>
    </xf>
    <xf numFmtId="4" fontId="39" fillId="0" borderId="52" xfId="0" applyNumberFormat="1" applyFont="1" applyFill="1" applyBorder="1" applyAlignment="1" applyProtection="1">
      <alignment horizontal="right" vertical="center" wrapText="1"/>
    </xf>
    <xf numFmtId="4" fontId="39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5" xfId="0" applyNumberFormat="1" applyFont="1" applyFill="1" applyBorder="1" applyAlignment="1" applyProtection="1">
      <alignment horizontal="right" vertical="center" wrapText="1"/>
    </xf>
    <xf numFmtId="4" fontId="32" fillId="42" borderId="53" xfId="0" applyNumberFormat="1" applyFont="1" applyFill="1" applyBorder="1" applyAlignment="1" applyProtection="1">
      <alignment horizontal="center" vertical="center" wrapText="1"/>
      <protection locked="0"/>
    </xf>
    <xf numFmtId="4" fontId="39" fillId="42" borderId="15" xfId="0" applyNumberFormat="1" applyFont="1" applyFill="1" applyBorder="1" applyAlignment="1" applyProtection="1">
      <alignment horizontal="right" vertical="center"/>
    </xf>
    <xf numFmtId="4" fontId="33" fillId="0" borderId="50" xfId="0" applyNumberFormat="1" applyFont="1" applyFill="1" applyBorder="1" applyAlignment="1" applyProtection="1">
      <alignment horizontal="right" vertical="center"/>
      <protection locked="0"/>
    </xf>
    <xf numFmtId="4" fontId="33" fillId="0" borderId="49" xfId="0" applyNumberFormat="1" applyFont="1" applyFill="1" applyBorder="1" applyAlignment="1" applyProtection="1">
      <alignment horizontal="right" vertical="center"/>
      <protection locked="0"/>
    </xf>
    <xf numFmtId="4" fontId="33" fillId="0" borderId="41" xfId="0" applyNumberFormat="1" applyFont="1" applyFill="1" applyBorder="1" applyAlignment="1" applyProtection="1">
      <alignment horizontal="right" vertical="center"/>
      <protection locked="0"/>
    </xf>
    <xf numFmtId="4" fontId="33" fillId="0" borderId="21" xfId="0" applyNumberFormat="1" applyFont="1" applyFill="1" applyBorder="1" applyAlignment="1" applyProtection="1">
      <alignment horizontal="right" vertical="center"/>
      <protection locked="0"/>
    </xf>
    <xf numFmtId="4" fontId="33" fillId="0" borderId="21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/>
      <protection locked="0"/>
    </xf>
    <xf numFmtId="4" fontId="39" fillId="42" borderId="16" xfId="0" applyNumberFormat="1" applyFont="1" applyFill="1" applyBorder="1" applyAlignment="1" applyProtection="1">
      <alignment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49" xfId="0" applyNumberFormat="1" applyFont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4" fontId="39" fillId="42" borderId="15" xfId="0" applyNumberFormat="1" applyFont="1" applyFill="1" applyBorder="1" applyAlignment="1" applyProtection="1">
      <alignment vertical="center"/>
    </xf>
    <xf numFmtId="4" fontId="33" fillId="0" borderId="0" xfId="0" applyNumberFormat="1" applyFont="1" applyAlignment="1">
      <alignment horizontal="justify" vertical="center"/>
    </xf>
    <xf numFmtId="4" fontId="32" fillId="42" borderId="57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/>
    <xf numFmtId="4" fontId="33" fillId="0" borderId="38" xfId="0" applyNumberFormat="1" applyFont="1" applyFill="1" applyBorder="1" applyAlignment="1" applyProtection="1">
      <alignment horizontal="right" vertical="center"/>
      <protection locked="0"/>
    </xf>
    <xf numFmtId="4" fontId="33" fillId="0" borderId="15" xfId="0" applyNumberFormat="1" applyFont="1" applyFill="1" applyBorder="1" applyAlignment="1" applyProtection="1">
      <alignment horizontal="right" vertical="center"/>
      <protection locked="0"/>
    </xf>
    <xf numFmtId="4" fontId="41" fillId="0" borderId="0" xfId="0" applyNumberFormat="1" applyFont="1" applyFill="1" applyAlignment="1" applyProtection="1">
      <alignment vertical="center"/>
      <protection locked="0"/>
    </xf>
    <xf numFmtId="4" fontId="33" fillId="42" borderId="35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34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3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9" fillId="0" borderId="15" xfId="0" applyNumberFormat="1" applyFont="1" applyFill="1" applyBorder="1" applyAlignment="1" applyProtection="1">
      <alignment vertical="center" wrapText="1"/>
      <protection locked="0"/>
    </xf>
    <xf numFmtId="4" fontId="39" fillId="0" borderId="47" xfId="0" applyNumberFormat="1" applyFont="1" applyFill="1" applyBorder="1" applyAlignment="1" applyProtection="1">
      <alignment vertical="center" wrapText="1"/>
      <protection locked="0"/>
    </xf>
    <xf numFmtId="4" fontId="32" fillId="0" borderId="0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 applyProtection="1">
      <alignment horizontal="right" vertical="center" wrapText="1"/>
    </xf>
    <xf numFmtId="4" fontId="31" fillId="0" borderId="0" xfId="0" applyNumberFormat="1" applyFont="1" applyBorder="1" applyAlignment="1" applyProtection="1">
      <alignment horizontal="left" vertical="center"/>
      <protection locked="0"/>
    </xf>
    <xf numFmtId="4" fontId="32" fillId="42" borderId="70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19" xfId="0" applyNumberFormat="1" applyFont="1" applyBorder="1" applyAlignment="1" applyProtection="1">
      <alignment horizontal="right" vertical="center" wrapText="1"/>
      <protection locked="0"/>
    </xf>
    <xf numFmtId="4" fontId="39" fillId="0" borderId="0" xfId="0" applyNumberFormat="1" applyFont="1" applyFill="1" applyBorder="1" applyAlignment="1">
      <alignment horizontal="left" vertical="center"/>
    </xf>
    <xf numFmtId="4" fontId="39" fillId="0" borderId="21" xfId="0" applyNumberFormat="1" applyFont="1" applyBorder="1" applyAlignment="1" applyProtection="1">
      <alignment horizontal="right" vertical="center" wrapText="1"/>
      <protection locked="0"/>
    </xf>
    <xf numFmtId="4" fontId="39" fillId="0" borderId="0" xfId="0" applyNumberFormat="1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right" vertical="center"/>
    </xf>
    <xf numFmtId="4" fontId="39" fillId="0" borderId="21" xfId="0" applyNumberFormat="1" applyFont="1" applyFill="1" applyBorder="1" applyAlignment="1" applyProtection="1">
      <alignment horizontal="right" vertical="center" wrapText="1"/>
    </xf>
    <xf numFmtId="4" fontId="33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39" fillId="42" borderId="57" xfId="0" applyNumberFormat="1" applyFont="1" applyFill="1" applyBorder="1" applyAlignment="1">
      <alignment horizontal="left" vertical="center"/>
    </xf>
    <xf numFmtId="4" fontId="39" fillId="42" borderId="38" xfId="0" applyNumberFormat="1" applyFont="1" applyFill="1" applyBorder="1" applyAlignment="1">
      <alignment horizontal="left" vertical="center"/>
    </xf>
    <xf numFmtId="4" fontId="39" fillId="42" borderId="16" xfId="0" applyNumberFormat="1" applyFont="1" applyFill="1" applyBorder="1" applyAlignment="1">
      <alignment horizontal="left" vertical="center"/>
    </xf>
    <xf numFmtId="4" fontId="31" fillId="0" borderId="0" xfId="0" applyNumberFormat="1" applyFont="1" applyBorder="1" applyAlignment="1">
      <alignment horizontal="left" vertical="center"/>
    </xf>
    <xf numFmtId="4" fontId="31" fillId="0" borderId="0" xfId="0" applyNumberFormat="1" applyFont="1" applyBorder="1" applyAlignment="1">
      <alignment vertical="center"/>
    </xf>
    <xf numFmtId="4" fontId="31" fillId="0" borderId="39" xfId="0" applyNumberFormat="1" applyFont="1" applyFill="1" applyBorder="1" applyAlignment="1">
      <alignment horizontal="right" vertical="center" wrapText="1"/>
    </xf>
    <xf numFmtId="4" fontId="31" fillId="0" borderId="19" xfId="0" applyNumberFormat="1" applyFont="1" applyFill="1" applyBorder="1" applyAlignment="1">
      <alignment horizontal="right" vertical="center" wrapText="1"/>
    </xf>
    <xf numFmtId="4" fontId="31" fillId="0" borderId="50" xfId="0" applyNumberFormat="1" applyFont="1" applyFill="1" applyBorder="1" applyAlignment="1">
      <alignment horizontal="right" vertical="center" wrapText="1"/>
    </xf>
    <xf numFmtId="4" fontId="31" fillId="0" borderId="49" xfId="0" applyNumberFormat="1" applyFont="1" applyFill="1" applyBorder="1" applyAlignment="1">
      <alignment horizontal="right" vertical="center" wrapText="1"/>
    </xf>
    <xf numFmtId="4" fontId="31" fillId="0" borderId="45" xfId="0" applyNumberFormat="1" applyFont="1" applyFill="1" applyBorder="1" applyAlignment="1">
      <alignment horizontal="right" vertical="center" wrapText="1"/>
    </xf>
    <xf numFmtId="4" fontId="31" fillId="0" borderId="44" xfId="0" applyNumberFormat="1" applyFont="1" applyFill="1" applyBorder="1" applyAlignment="1">
      <alignment horizontal="right" vertical="center" wrapText="1"/>
    </xf>
    <xf numFmtId="4" fontId="31" fillId="0" borderId="67" xfId="0" applyNumberFormat="1" applyFont="1" applyFill="1" applyBorder="1" applyAlignment="1">
      <alignment horizontal="right" vertical="center" wrapText="1"/>
    </xf>
    <xf numFmtId="4" fontId="31" fillId="0" borderId="23" xfId="0" applyNumberFormat="1" applyFont="1" applyFill="1" applyBorder="1" applyAlignment="1">
      <alignment horizontal="right" vertical="center" wrapText="1"/>
    </xf>
    <xf numFmtId="4" fontId="39" fillId="42" borderId="57" xfId="0" applyNumberFormat="1" applyFont="1" applyFill="1" applyBorder="1" applyAlignment="1" applyProtection="1">
      <alignment horizontal="center" vertical="center"/>
      <protection locked="0"/>
    </xf>
    <xf numFmtId="4" fontId="39" fillId="0" borderId="15" xfId="0" applyNumberFormat="1" applyFont="1" applyFill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  <protection locked="0"/>
    </xf>
    <xf numFmtId="4" fontId="42" fillId="0" borderId="21" xfId="0" applyNumberFormat="1" applyFont="1" applyFill="1" applyBorder="1" applyAlignment="1" applyProtection="1">
      <alignment vertical="center"/>
      <protection locked="0"/>
    </xf>
    <xf numFmtId="4" fontId="33" fillId="0" borderId="21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42" fillId="0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33" fillId="0" borderId="49" xfId="0" applyNumberFormat="1" applyFont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4" fontId="42" fillId="0" borderId="56" xfId="0" applyNumberFormat="1" applyFont="1" applyFill="1" applyBorder="1" applyAlignment="1" applyProtection="1">
      <alignment vertical="center"/>
      <protection locked="0"/>
    </xf>
    <xf numFmtId="4" fontId="42" fillId="0" borderId="71" xfId="0" applyNumberFormat="1" applyFont="1" applyFill="1" applyBorder="1" applyAlignment="1" applyProtection="1">
      <alignment vertical="center"/>
      <protection locked="0"/>
    </xf>
    <xf numFmtId="4" fontId="33" fillId="0" borderId="17" xfId="0" applyNumberFormat="1" applyFont="1" applyBorder="1" applyAlignment="1" applyProtection="1">
      <alignment vertical="center"/>
      <protection locked="0"/>
    </xf>
    <xf numFmtId="4" fontId="42" fillId="0" borderId="40" xfId="0" applyNumberFormat="1" applyFont="1" applyFill="1" applyBorder="1" applyAlignment="1" applyProtection="1">
      <alignment vertical="center"/>
      <protection locked="0"/>
    </xf>
    <xf numFmtId="4" fontId="39" fillId="42" borderId="57" xfId="0" applyNumberFormat="1" applyFont="1" applyFill="1" applyBorder="1" applyAlignment="1">
      <alignment horizontal="center" vertical="center"/>
    </xf>
    <xf numFmtId="4" fontId="33" fillId="0" borderId="63" xfId="0" applyNumberFormat="1" applyFont="1" applyFill="1" applyBorder="1" applyAlignment="1">
      <alignment vertical="center"/>
    </xf>
    <xf numFmtId="4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0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Fill="1" applyBorder="1" applyAlignment="1" applyProtection="1">
      <alignment vertical="center"/>
    </xf>
    <xf numFmtId="4" fontId="40" fillId="0" borderId="0" xfId="0" applyNumberFormat="1" applyFont="1" applyFill="1" applyBorder="1" applyAlignment="1" applyProtection="1">
      <alignment vertical="center"/>
      <protection locked="0"/>
    </xf>
    <xf numFmtId="4" fontId="33" fillId="0" borderId="21" xfId="0" applyNumberFormat="1" applyFont="1" applyBorder="1" applyAlignment="1" applyProtection="1">
      <alignment vertical="center" wrapText="1"/>
      <protection locked="0"/>
    </xf>
    <xf numFmtId="4" fontId="33" fillId="0" borderId="44" xfId="0" applyNumberFormat="1" applyFont="1" applyBorder="1" applyAlignment="1" applyProtection="1">
      <alignment vertical="center"/>
      <protection locked="0"/>
    </xf>
    <xf numFmtId="4" fontId="33" fillId="0" borderId="46" xfId="0" applyNumberFormat="1" applyFont="1" applyBorder="1" applyAlignment="1" applyProtection="1">
      <alignment vertical="center"/>
      <protection locked="0"/>
    </xf>
    <xf numFmtId="4" fontId="33" fillId="0" borderId="15" xfId="0" applyNumberFormat="1" applyFont="1" applyBorder="1" applyAlignment="1" applyProtection="1">
      <alignment vertical="center"/>
      <protection locked="0"/>
    </xf>
    <xf numFmtId="4" fontId="40" fillId="0" borderId="21" xfId="0" applyNumberFormat="1" applyFont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4" fontId="33" fillId="0" borderId="16" xfId="0" applyNumberFormat="1" applyFont="1" applyBorder="1" applyAlignment="1" applyProtection="1">
      <alignment vertical="center"/>
      <protection locked="0"/>
    </xf>
    <xf numFmtId="4" fontId="33" fillId="0" borderId="15" xfId="0" applyNumberFormat="1" applyFont="1" applyFill="1" applyBorder="1" applyAlignment="1" applyProtection="1">
      <alignment vertical="center"/>
    </xf>
    <xf numFmtId="4" fontId="39" fillId="0" borderId="15" xfId="0" applyNumberFormat="1" applyFont="1" applyBorder="1" applyAlignment="1" applyProtection="1">
      <alignment vertical="center"/>
      <protection locked="0"/>
    </xf>
    <xf numFmtId="4" fontId="39" fillId="0" borderId="21" xfId="0" applyNumberFormat="1" applyFont="1" applyFill="1" applyBorder="1" applyAlignment="1" applyProtection="1">
      <alignment vertical="center"/>
    </xf>
    <xf numFmtId="4" fontId="33" fillId="0" borderId="21" xfId="0" applyNumberFormat="1" applyFont="1" applyFill="1" applyBorder="1" applyAlignment="1" applyProtection="1">
      <alignment vertical="center"/>
    </xf>
    <xf numFmtId="4" fontId="33" fillId="0" borderId="0" xfId="0" applyNumberFormat="1" applyFont="1" applyFill="1" applyAlignment="1">
      <alignment vertical="center"/>
    </xf>
    <xf numFmtId="4" fontId="33" fillId="0" borderId="20" xfId="0" applyNumberFormat="1" applyFont="1" applyBorder="1" applyAlignment="1" applyProtection="1">
      <alignment vertical="center"/>
      <protection locked="0"/>
    </xf>
    <xf numFmtId="0" fontId="33" fillId="0" borderId="0" xfId="0" applyNumberFormat="1" applyFont="1" applyAlignment="1">
      <alignment vertical="center"/>
    </xf>
    <xf numFmtId="4" fontId="39" fillId="41" borderId="15" xfId="0" applyNumberFormat="1" applyFont="1" applyFill="1" applyBorder="1" applyAlignment="1">
      <alignment horizontal="center" vertical="center"/>
    </xf>
    <xf numFmtId="4" fontId="39" fillId="41" borderId="38" xfId="0" applyNumberFormat="1" applyFont="1" applyFill="1" applyBorder="1" applyAlignment="1">
      <alignment horizontal="center" vertical="center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3" fillId="0" borderId="41" xfId="0" applyNumberFormat="1" applyFont="1" applyFill="1" applyBorder="1" applyAlignment="1" applyProtection="1">
      <alignment vertical="center"/>
      <protection locked="0"/>
    </xf>
    <xf numFmtId="4" fontId="33" fillId="0" borderId="65" xfId="0" applyNumberFormat="1" applyFont="1" applyFill="1" applyBorder="1" applyAlignment="1" applyProtection="1">
      <alignment vertical="center"/>
      <protection locked="0"/>
    </xf>
    <xf numFmtId="4" fontId="33" fillId="0" borderId="44" xfId="0" applyNumberFormat="1" applyFont="1" applyFill="1" applyBorder="1" applyAlignment="1" applyProtection="1">
      <alignment vertical="center"/>
      <protection locked="0"/>
    </xf>
    <xf numFmtId="4" fontId="33" fillId="0" borderId="45" xfId="0" applyNumberFormat="1" applyFont="1" applyFill="1" applyBorder="1" applyAlignment="1" applyProtection="1">
      <alignment vertical="center"/>
      <protection locked="0"/>
    </xf>
    <xf numFmtId="4" fontId="33" fillId="0" borderId="35" xfId="0" applyNumberFormat="1" applyFont="1" applyBorder="1" applyAlignment="1">
      <alignment vertical="center" wrapText="1"/>
    </xf>
    <xf numFmtId="4" fontId="33" fillId="0" borderId="33" xfId="0" applyNumberFormat="1" applyFont="1" applyBorder="1" applyAlignment="1">
      <alignment vertical="center" wrapText="1"/>
    </xf>
    <xf numFmtId="4" fontId="39" fillId="0" borderId="50" xfId="0" applyNumberFormat="1" applyFont="1" applyFill="1" applyBorder="1" applyAlignment="1" applyProtection="1">
      <alignment vertical="center"/>
      <protection locked="0"/>
    </xf>
    <xf numFmtId="4" fontId="39" fillId="0" borderId="56" xfId="0" applyNumberFormat="1" applyFont="1" applyBorder="1" applyAlignment="1">
      <alignment horizontal="right" vertical="center"/>
    </xf>
    <xf numFmtId="4" fontId="39" fillId="0" borderId="71" xfId="0" applyNumberFormat="1" applyFont="1" applyBorder="1" applyAlignment="1">
      <alignment horizontal="right" vertical="center"/>
    </xf>
    <xf numFmtId="4" fontId="33" fillId="0" borderId="23" xfId="0" applyNumberFormat="1" applyFont="1" applyBorder="1" applyAlignment="1">
      <alignment vertical="center"/>
    </xf>
    <xf numFmtId="4" fontId="33" fillId="0" borderId="67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46" fillId="0" borderId="0" xfId="0" applyFont="1"/>
    <xf numFmtId="0" fontId="46" fillId="0" borderId="0" xfId="0" applyFont="1" applyAlignment="1">
      <alignment horizontal="left"/>
    </xf>
    <xf numFmtId="4" fontId="39" fillId="0" borderId="0" xfId="0" applyNumberFormat="1" applyFont="1" applyAlignment="1">
      <alignment horizontal="left" vertical="center" wrapText="1"/>
    </xf>
    <xf numFmtId="4" fontId="39" fillId="0" borderId="0" xfId="0" applyNumberFormat="1" applyFont="1" applyAlignment="1">
      <alignment vertical="center" wrapText="1"/>
    </xf>
    <xf numFmtId="0" fontId="31" fillId="0" borderId="0" xfId="41" applyFont="1"/>
    <xf numFmtId="4" fontId="39" fillId="0" borderId="0" xfId="0" applyNumberFormat="1" applyFont="1" applyAlignment="1" applyProtection="1">
      <alignment horizontal="left" vertical="center"/>
      <protection locked="0"/>
    </xf>
    <xf numFmtId="0" fontId="43" fillId="0" borderId="0" xfId="0" applyNumberFormat="1" applyFont="1" applyAlignment="1" applyProtection="1">
      <alignment horizontal="left" vertical="center" wrapText="1"/>
      <protection locked="0"/>
    </xf>
    <xf numFmtId="0" fontId="47" fillId="0" borderId="0" xfId="0" applyFont="1"/>
    <xf numFmtId="0" fontId="31" fillId="0" borderId="0" xfId="40" applyFont="1" applyBorder="1" applyAlignment="1"/>
    <xf numFmtId="0" fontId="31" fillId="0" borderId="0" xfId="40" applyFont="1" applyBorder="1" applyAlignment="1">
      <alignment wrapText="1"/>
    </xf>
    <xf numFmtId="4" fontId="39" fillId="0" borderId="0" xfId="0" applyNumberFormat="1" applyFont="1" applyAlignment="1" applyProtection="1">
      <alignment vertical="center"/>
      <protection locked="0"/>
    </xf>
    <xf numFmtId="4" fontId="44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>
      <alignment horizontal="left" vertical="center"/>
    </xf>
    <xf numFmtId="0" fontId="47" fillId="0" borderId="37" xfId="0" applyFont="1" applyBorder="1"/>
    <xf numFmtId="4" fontId="33" fillId="0" borderId="63" xfId="0" applyNumberFormat="1" applyFont="1" applyBorder="1" applyAlignment="1" applyProtection="1">
      <alignment vertical="center"/>
      <protection locked="0"/>
    </xf>
    <xf numFmtId="4" fontId="33" fillId="0" borderId="13" xfId="0" applyNumberFormat="1" applyFont="1" applyBorder="1" applyAlignment="1" applyProtection="1">
      <alignment vertical="center"/>
      <protection locked="0"/>
    </xf>
    <xf numFmtId="4" fontId="39" fillId="0" borderId="16" xfId="0" applyNumberFormat="1" applyFont="1" applyBorder="1" applyAlignment="1" applyProtection="1">
      <alignment vertical="center"/>
      <protection locked="0"/>
    </xf>
    <xf numFmtId="4" fontId="39" fillId="0" borderId="17" xfId="0" applyNumberFormat="1" applyFont="1" applyBorder="1" applyAlignment="1" applyProtection="1">
      <alignment vertical="center"/>
      <protection locked="0"/>
    </xf>
    <xf numFmtId="4" fontId="39" fillId="0" borderId="18" xfId="0" applyNumberFormat="1" applyFont="1" applyBorder="1" applyAlignment="1" applyProtection="1">
      <alignment vertical="center"/>
      <protection locked="0"/>
    </xf>
    <xf numFmtId="4" fontId="33" fillId="0" borderId="49" xfId="0" applyNumberFormat="1" applyFont="1" applyFill="1" applyBorder="1" applyAlignment="1" applyProtection="1">
      <alignment vertical="center"/>
    </xf>
    <xf numFmtId="0" fontId="46" fillId="0" borderId="0" xfId="0" applyFont="1" applyFill="1" applyAlignment="1">
      <alignment horizontal="left"/>
    </xf>
    <xf numFmtId="4" fontId="39" fillId="0" borderId="0" xfId="0" applyNumberFormat="1" applyFont="1" applyAlignment="1">
      <alignment vertical="center"/>
    </xf>
    <xf numFmtId="0" fontId="47" fillId="0" borderId="0" xfId="0" applyFont="1" applyBorder="1" applyAlignment="1">
      <alignment wrapText="1"/>
    </xf>
    <xf numFmtId="0" fontId="47" fillId="0" borderId="0" xfId="0" applyFont="1" applyAlignment="1">
      <alignment horizontal="center" wrapText="1"/>
    </xf>
    <xf numFmtId="0" fontId="32" fillId="0" borderId="17" xfId="40" applyFont="1" applyFill="1" applyBorder="1" applyAlignment="1" applyProtection="1">
      <alignment horizontal="left" vertical="center"/>
    </xf>
    <xf numFmtId="0" fontId="32" fillId="0" borderId="64" xfId="40" applyFont="1" applyFill="1" applyBorder="1" applyAlignment="1" applyProtection="1">
      <alignment horizontal="left" vertical="center"/>
    </xf>
    <xf numFmtId="0" fontId="31" fillId="0" borderId="72" xfId="40" applyFont="1" applyFill="1" applyBorder="1" applyAlignment="1" applyProtection="1">
      <alignment vertical="center" wrapText="1"/>
    </xf>
    <xf numFmtId="0" fontId="31" fillId="0" borderId="72" xfId="40" quotePrefix="1" applyFont="1" applyFill="1" applyBorder="1" applyAlignment="1" applyProtection="1">
      <alignment vertical="center" wrapText="1"/>
      <protection locked="0"/>
    </xf>
    <xf numFmtId="4" fontId="31" fillId="0" borderId="72" xfId="40" applyNumberFormat="1" applyFont="1" applyFill="1" applyBorder="1" applyAlignment="1" applyProtection="1">
      <alignment vertical="center"/>
      <protection locked="0"/>
    </xf>
    <xf numFmtId="4" fontId="31" fillId="0" borderId="73" xfId="40" applyNumberFormat="1" applyFont="1" applyFill="1" applyBorder="1" applyAlignment="1" applyProtection="1">
      <alignment vertical="center"/>
    </xf>
    <xf numFmtId="4" fontId="30" fillId="0" borderId="0" xfId="0" applyNumberFormat="1" applyFont="1" applyAlignment="1">
      <alignment horizontal="left" vertical="center"/>
    </xf>
    <xf numFmtId="4" fontId="47" fillId="0" borderId="86" xfId="0" applyNumberFormat="1" applyFont="1" applyFill="1" applyBorder="1" applyAlignment="1">
      <alignment horizontal="right"/>
    </xf>
    <xf numFmtId="4" fontId="47" fillId="0" borderId="87" xfId="0" applyNumberFormat="1" applyFont="1" applyFill="1" applyBorder="1" applyAlignment="1">
      <alignment horizontal="right"/>
    </xf>
    <xf numFmtId="4" fontId="49" fillId="0" borderId="0" xfId="0" applyNumberFormat="1" applyFont="1" applyAlignment="1">
      <alignment vertical="center"/>
    </xf>
    <xf numFmtId="4" fontId="34" fillId="41" borderId="15" xfId="0" applyNumberFormat="1" applyFont="1" applyFill="1" applyBorder="1" applyAlignment="1">
      <alignment horizontal="center" vertical="center" wrapText="1"/>
    </xf>
    <xf numFmtId="4" fontId="50" fillId="0" borderId="0" xfId="0" applyNumberFormat="1" applyFont="1" applyAlignment="1">
      <alignment vertical="center"/>
    </xf>
    <xf numFmtId="4" fontId="50" fillId="0" borderId="0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Fill="1" applyBorder="1" applyAlignment="1" applyProtection="1">
      <alignment vertical="center"/>
      <protection locked="0"/>
    </xf>
    <xf numFmtId="4" fontId="39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39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21" xfId="0" applyNumberFormat="1" applyFont="1" applyFill="1" applyBorder="1" applyAlignment="1" applyProtection="1">
      <alignment vertical="center"/>
      <protection locked="0"/>
    </xf>
    <xf numFmtId="4" fontId="39" fillId="42" borderId="15" xfId="0" applyNumberFormat="1" applyFont="1" applyFill="1" applyBorder="1" applyAlignment="1">
      <alignment horizontal="center" vertical="center"/>
    </xf>
    <xf numFmtId="4" fontId="34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56" xfId="0" applyNumberFormat="1" applyFont="1" applyFill="1" applyBorder="1" applyAlignment="1" applyProtection="1">
      <alignment vertical="center"/>
      <protection locked="0"/>
    </xf>
    <xf numFmtId="0" fontId="34" fillId="0" borderId="83" xfId="0" applyFont="1" applyFill="1" applyBorder="1" applyAlignment="1">
      <alignment wrapText="1"/>
    </xf>
    <xf numFmtId="0" fontId="32" fillId="42" borderId="19" xfId="40" applyFont="1" applyFill="1" applyBorder="1" applyAlignment="1" applyProtection="1">
      <alignment vertical="center" wrapText="1"/>
    </xf>
    <xf numFmtId="0" fontId="32" fillId="42" borderId="23" xfId="40" applyFont="1" applyFill="1" applyBorder="1" applyAlignment="1" applyProtection="1">
      <alignment vertical="center" wrapText="1"/>
    </xf>
    <xf numFmtId="0" fontId="46" fillId="42" borderId="102" xfId="0" applyFont="1" applyFill="1" applyBorder="1" applyAlignment="1">
      <alignment horizontal="left" wrapText="1"/>
    </xf>
    <xf numFmtId="4" fontId="39" fillId="42" borderId="19" xfId="40" applyNumberFormat="1" applyFont="1" applyFill="1" applyBorder="1" applyAlignment="1">
      <alignment vertical="center"/>
    </xf>
    <xf numFmtId="0" fontId="46" fillId="42" borderId="103" xfId="0" applyFont="1" applyFill="1" applyBorder="1" applyAlignment="1">
      <alignment horizontal="left" wrapText="1"/>
    </xf>
    <xf numFmtId="4" fontId="39" fillId="42" borderId="63" xfId="40" applyNumberFormat="1" applyFont="1" applyFill="1" applyBorder="1" applyAlignment="1">
      <alignment vertical="center"/>
    </xf>
    <xf numFmtId="4" fontId="32" fillId="42" borderId="16" xfId="0" applyNumberFormat="1" applyFont="1" applyFill="1" applyBorder="1" applyAlignment="1">
      <alignment horizontal="center" vertical="center" wrapText="1"/>
    </xf>
    <xf numFmtId="0" fontId="32" fillId="0" borderId="19" xfId="40" applyFont="1" applyFill="1" applyBorder="1" applyAlignment="1" applyProtection="1">
      <alignment vertical="center" wrapText="1"/>
    </xf>
    <xf numFmtId="4" fontId="32" fillId="0" borderId="15" xfId="0" applyNumberFormat="1" applyFont="1" applyFill="1" applyBorder="1" applyAlignment="1">
      <alignment horizontal="left" vertical="center" wrapText="1"/>
    </xf>
    <xf numFmtId="4" fontId="32" fillId="0" borderId="47" xfId="0" applyNumberFormat="1" applyFont="1" applyFill="1" applyBorder="1" applyAlignment="1" applyProtection="1">
      <alignment horizontal="right" vertical="center" wrapText="1"/>
    </xf>
    <xf numFmtId="4" fontId="32" fillId="0" borderId="15" xfId="0" applyNumberFormat="1" applyFont="1" applyFill="1" applyBorder="1" applyAlignment="1" applyProtection="1">
      <alignment horizontal="right" vertical="center" wrapText="1"/>
    </xf>
    <xf numFmtId="4" fontId="32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5" xfId="0" applyNumberFormat="1" applyFont="1" applyFill="1" applyBorder="1" applyAlignment="1" applyProtection="1">
      <alignment vertical="center" wrapText="1"/>
      <protection locked="0"/>
    </xf>
    <xf numFmtId="0" fontId="47" fillId="0" borderId="83" xfId="0" applyFont="1" applyFill="1" applyBorder="1"/>
    <xf numFmtId="2" fontId="47" fillId="0" borderId="81" xfId="0" applyNumberFormat="1" applyFont="1" applyFill="1" applyBorder="1" applyAlignment="1">
      <alignment horizontal="right"/>
    </xf>
    <xf numFmtId="4" fontId="47" fillId="0" borderId="95" xfId="0" applyNumberFormat="1" applyFont="1" applyFill="1" applyBorder="1" applyAlignment="1">
      <alignment horizontal="right"/>
    </xf>
    <xf numFmtId="4" fontId="47" fillId="0" borderId="88" xfId="0" applyNumberFormat="1" applyFont="1" applyBorder="1" applyAlignment="1">
      <alignment horizontal="right"/>
    </xf>
    <xf numFmtId="2" fontId="47" fillId="0" borderId="88" xfId="0" applyNumberFormat="1" applyFont="1" applyBorder="1" applyAlignment="1">
      <alignment horizontal="right"/>
    </xf>
    <xf numFmtId="4" fontId="47" fillId="0" borderId="104" xfId="0" applyNumberFormat="1" applyFont="1" applyBorder="1" applyAlignment="1">
      <alignment horizontal="right"/>
    </xf>
    <xf numFmtId="4" fontId="47" fillId="0" borderId="88" xfId="0" applyNumberFormat="1" applyFont="1" applyFill="1" applyBorder="1" applyAlignment="1">
      <alignment horizontal="right"/>
    </xf>
    <xf numFmtId="0" fontId="51" fillId="0" borderId="21" xfId="0" applyFont="1" applyFill="1" applyBorder="1" applyAlignment="1">
      <alignment vertical="center" wrapText="1"/>
    </xf>
    <xf numFmtId="0" fontId="51" fillId="0" borderId="63" xfId="0" applyFont="1" applyFill="1" applyBorder="1" applyAlignment="1">
      <alignment vertical="center" wrapText="1"/>
    </xf>
    <xf numFmtId="165" fontId="33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1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58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28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27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2" xfId="0" applyNumberFormat="1" applyFont="1" applyBorder="1" applyAlignment="1" applyProtection="1">
      <alignment horizontal="right" vertical="center"/>
      <protection locked="0"/>
    </xf>
    <xf numFmtId="4" fontId="33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1" xfId="0" applyNumberFormat="1" applyFont="1" applyFill="1" applyBorder="1" applyAlignment="1" applyProtection="1">
      <alignment vertical="center" wrapText="1"/>
      <protection locked="0"/>
    </xf>
    <xf numFmtId="4" fontId="31" fillId="0" borderId="21" xfId="0" applyNumberFormat="1" applyFont="1" applyFill="1" applyBorder="1" applyAlignment="1" applyProtection="1">
      <alignment vertical="center" wrapText="1"/>
      <protection locked="0"/>
    </xf>
    <xf numFmtId="4" fontId="31" fillId="0" borderId="19" xfId="0" applyNumberFormat="1" applyFont="1" applyFill="1" applyBorder="1" applyAlignment="1" applyProtection="1">
      <alignment vertical="center"/>
      <protection locked="0"/>
    </xf>
    <xf numFmtId="4" fontId="31" fillId="0" borderId="55" xfId="0" applyNumberFormat="1" applyFont="1" applyFill="1" applyBorder="1" applyAlignment="1" applyProtection="1">
      <alignment vertical="center"/>
      <protection locked="0"/>
    </xf>
    <xf numFmtId="4" fontId="31" fillId="0" borderId="64" xfId="0" applyNumberFormat="1" applyFont="1" applyFill="1" applyBorder="1" applyAlignment="1" applyProtection="1">
      <alignment vertical="center"/>
      <protection locked="0"/>
    </xf>
    <xf numFmtId="4" fontId="33" fillId="0" borderId="19" xfId="0" applyNumberFormat="1" applyFont="1" applyFill="1" applyBorder="1" applyAlignment="1" applyProtection="1">
      <alignment vertical="center"/>
    </xf>
    <xf numFmtId="0" fontId="32" fillId="42" borderId="15" xfId="40" applyFont="1" applyFill="1" applyBorder="1" applyAlignment="1" applyProtection="1">
      <alignment vertical="center" wrapText="1"/>
    </xf>
    <xf numFmtId="4" fontId="32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63" xfId="0" applyNumberFormat="1" applyFont="1" applyFill="1" applyBorder="1" applyAlignment="1" applyProtection="1">
      <alignment vertical="center" wrapText="1"/>
      <protection locked="0"/>
    </xf>
    <xf numFmtId="4" fontId="31" fillId="0" borderId="19" xfId="0" applyNumberFormat="1" applyFont="1" applyFill="1" applyBorder="1" applyAlignment="1" applyProtection="1">
      <alignment vertical="center" wrapText="1"/>
      <protection locked="0"/>
    </xf>
    <xf numFmtId="4" fontId="32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0" xfId="0" applyNumberFormat="1" applyFont="1" applyAlignment="1">
      <alignment vertical="center"/>
    </xf>
    <xf numFmtId="49" fontId="54" fillId="0" borderId="81" xfId="0" applyNumberFormat="1" applyFont="1" applyFill="1" applyBorder="1" applyAlignment="1">
      <alignment horizontal="center" wrapText="1"/>
    </xf>
    <xf numFmtId="49" fontId="54" fillId="0" borderId="81" xfId="0" applyNumberFormat="1" applyFont="1" applyFill="1" applyBorder="1" applyAlignment="1">
      <alignment horizontal="center"/>
    </xf>
    <xf numFmtId="49" fontId="54" fillId="0" borderId="95" xfId="0" applyNumberFormat="1" applyFont="1" applyFill="1" applyBorder="1" applyAlignment="1">
      <alignment horizontal="center"/>
    </xf>
    <xf numFmtId="49" fontId="54" fillId="0" borderId="0" xfId="0" applyNumberFormat="1" applyFont="1" applyFill="1" applyBorder="1" applyAlignment="1">
      <alignment horizontal="center" wrapText="1"/>
    </xf>
    <xf numFmtId="49" fontId="54" fillId="0" borderId="0" xfId="0" applyNumberFormat="1" applyFont="1" applyFill="1" applyAlignment="1">
      <alignment horizontal="center"/>
    </xf>
    <xf numFmtId="49" fontId="54" fillId="0" borderId="0" xfId="0" applyNumberFormat="1" applyFont="1" applyFill="1" applyAlignment="1">
      <alignment horizontal="center" wrapText="1"/>
    </xf>
    <xf numFmtId="0" fontId="55" fillId="0" borderId="95" xfId="0" applyFont="1" applyFill="1" applyBorder="1" applyAlignment="1">
      <alignment vertical="top" wrapText="1"/>
    </xf>
    <xf numFmtId="0" fontId="54" fillId="0" borderId="123" xfId="0" applyFont="1" applyFill="1" applyBorder="1" applyAlignment="1">
      <alignment vertical="center"/>
    </xf>
    <xf numFmtId="0" fontId="54" fillId="0" borderId="124" xfId="0" applyFont="1" applyFill="1" applyBorder="1" applyAlignment="1">
      <alignment vertical="center" wrapText="1"/>
    </xf>
    <xf numFmtId="0" fontId="54" fillId="0" borderId="120" xfId="0" applyFont="1" applyFill="1" applyBorder="1" applyAlignment="1">
      <alignment vertical="center" wrapText="1"/>
    </xf>
    <xf numFmtId="0" fontId="55" fillId="0" borderId="123" xfId="0" applyFont="1" applyFill="1" applyBorder="1" applyAlignment="1">
      <alignment vertical="top" wrapText="1"/>
    </xf>
    <xf numFmtId="0" fontId="55" fillId="0" borderId="120" xfId="0" applyFont="1" applyFill="1" applyBorder="1" applyAlignment="1">
      <alignment vertical="top" wrapText="1"/>
    </xf>
    <xf numFmtId="49" fontId="53" fillId="0" borderId="0" xfId="0" applyNumberFormat="1" applyFont="1" applyFill="1" applyAlignment="1">
      <alignment horizontal="center" wrapText="1"/>
    </xf>
    <xf numFmtId="4" fontId="56" fillId="0" borderId="0" xfId="0" applyNumberFormat="1" applyFont="1" applyFill="1"/>
    <xf numFmtId="1" fontId="56" fillId="0" borderId="0" xfId="0" applyNumberFormat="1" applyFont="1" applyFill="1"/>
    <xf numFmtId="0" fontId="53" fillId="0" borderId="0" xfId="0" applyFont="1" applyFill="1"/>
    <xf numFmtId="0" fontId="55" fillId="0" borderId="0" xfId="0" applyFont="1" applyFill="1"/>
    <xf numFmtId="0" fontId="55" fillId="0" borderId="125" xfId="0" applyFont="1" applyFill="1" applyBorder="1" applyAlignment="1">
      <alignment vertical="top" wrapText="1"/>
    </xf>
    <xf numFmtId="0" fontId="55" fillId="0" borderId="126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vertical="center" wrapText="1"/>
    </xf>
    <xf numFmtId="0" fontId="55" fillId="0" borderId="127" xfId="0" applyFont="1" applyFill="1" applyBorder="1" applyAlignment="1">
      <alignment vertical="center" wrapText="1"/>
    </xf>
    <xf numFmtId="0" fontId="55" fillId="0" borderId="126" xfId="0" applyFont="1" applyFill="1" applyBorder="1" applyAlignment="1">
      <alignment vertical="top" wrapText="1"/>
    </xf>
    <xf numFmtId="0" fontId="55" fillId="0" borderId="127" xfId="0" applyFont="1" applyFill="1" applyBorder="1" applyAlignment="1">
      <alignment vertical="top" wrapText="1"/>
    </xf>
    <xf numFmtId="0" fontId="55" fillId="0" borderId="125" xfId="0" applyFont="1" applyFill="1" applyBorder="1" applyAlignment="1">
      <alignment horizontal="center" wrapText="1"/>
    </xf>
    <xf numFmtId="0" fontId="54" fillId="0" borderId="126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 wrapText="1"/>
    </xf>
    <xf numFmtId="0" fontId="54" fillId="0" borderId="127" xfId="0" applyFont="1" applyFill="1" applyBorder="1" applyAlignment="1">
      <alignment vertical="center" wrapText="1"/>
    </xf>
    <xf numFmtId="0" fontId="55" fillId="0" borderId="126" xfId="0" applyFont="1" applyFill="1" applyBorder="1" applyAlignment="1">
      <alignment wrapText="1"/>
    </xf>
    <xf numFmtId="0" fontId="55" fillId="0" borderId="127" xfId="0" applyFont="1" applyFill="1" applyBorder="1" applyAlignment="1">
      <alignment wrapText="1"/>
    </xf>
    <xf numFmtId="0" fontId="55" fillId="0" borderId="128" xfId="0" applyFont="1" applyFill="1" applyBorder="1" applyAlignment="1">
      <alignment horizontal="left" wrapText="1"/>
    </xf>
    <xf numFmtId="0" fontId="54" fillId="0" borderId="128" xfId="0" applyFont="1" applyFill="1" applyBorder="1" applyAlignment="1">
      <alignment vertical="center" wrapText="1"/>
    </xf>
    <xf numFmtId="0" fontId="54" fillId="0" borderId="112" xfId="0" applyFont="1" applyFill="1" applyBorder="1" applyAlignment="1">
      <alignment vertical="center" wrapText="1"/>
    </xf>
    <xf numFmtId="0" fontId="54" fillId="0" borderId="115" xfId="0" applyFont="1" applyFill="1" applyBorder="1" applyAlignment="1">
      <alignment vertical="center" wrapText="1"/>
    </xf>
    <xf numFmtId="0" fontId="55" fillId="0" borderId="128" xfId="0" applyFont="1" applyFill="1" applyBorder="1" applyAlignment="1">
      <alignment wrapText="1"/>
    </xf>
    <xf numFmtId="0" fontId="55" fillId="0" borderId="115" xfId="0" applyFont="1" applyFill="1" applyBorder="1" applyAlignment="1">
      <alignment wrapText="1"/>
    </xf>
    <xf numFmtId="0" fontId="54" fillId="0" borderId="81" xfId="0" applyFont="1" applyFill="1" applyBorder="1" applyAlignment="1">
      <alignment horizontal="center" wrapText="1"/>
    </xf>
    <xf numFmtId="0" fontId="57" fillId="0" borderId="81" xfId="0" applyFont="1" applyFill="1" applyBorder="1" applyAlignment="1">
      <alignment horizontal="center" wrapText="1"/>
    </xf>
    <xf numFmtId="0" fontId="54" fillId="0" borderId="81" xfId="0" applyFont="1" applyFill="1" applyBorder="1" applyAlignment="1">
      <alignment wrapText="1"/>
    </xf>
    <xf numFmtId="4" fontId="54" fillId="0" borderId="81" xfId="0" applyNumberFormat="1" applyFont="1" applyFill="1" applyBorder="1" applyAlignment="1">
      <alignment horizontal="right" wrapText="1"/>
    </xf>
    <xf numFmtId="4" fontId="54" fillId="0" borderId="81" xfId="0" applyNumberFormat="1" applyFont="1" applyFill="1" applyBorder="1" applyAlignment="1">
      <alignment horizontal="right"/>
    </xf>
    <xf numFmtId="4" fontId="57" fillId="0" borderId="81" xfId="0" applyNumberFormat="1" applyFont="1" applyFill="1" applyBorder="1" applyAlignment="1">
      <alignment horizontal="right"/>
    </xf>
    <xf numFmtId="0" fontId="55" fillId="0" borderId="81" xfId="0" applyFont="1" applyFill="1" applyBorder="1" applyAlignment="1">
      <alignment wrapText="1"/>
    </xf>
    <xf numFmtId="4" fontId="53" fillId="0" borderId="81" xfId="0" applyNumberFormat="1" applyFont="1" applyFill="1" applyBorder="1" applyAlignment="1">
      <alignment horizontal="right"/>
    </xf>
    <xf numFmtId="4" fontId="55" fillId="0" borderId="81" xfId="0" applyNumberFormat="1" applyFont="1" applyFill="1" applyBorder="1" applyAlignment="1">
      <alignment horizontal="right"/>
    </xf>
    <xf numFmtId="2" fontId="57" fillId="0" borderId="81" xfId="0" applyNumberFormat="1" applyFont="1" applyFill="1" applyBorder="1" applyAlignment="1">
      <alignment horizontal="right"/>
    </xf>
    <xf numFmtId="4" fontId="57" fillId="0" borderId="81" xfId="0" applyNumberFormat="1" applyFont="1" applyFill="1" applyBorder="1" applyAlignment="1">
      <alignment wrapText="1"/>
    </xf>
    <xf numFmtId="2" fontId="54" fillId="0" borderId="81" xfId="0" applyNumberFormat="1" applyFont="1" applyFill="1" applyBorder="1" applyAlignment="1">
      <alignment horizontal="right"/>
    </xf>
    <xf numFmtId="4" fontId="57" fillId="0" borderId="81" xfId="0" applyNumberFormat="1" applyFont="1" applyFill="1" applyBorder="1"/>
    <xf numFmtId="0" fontId="57" fillId="0" borderId="0" xfId="0" applyNumberFormat="1" applyFont="1" applyFill="1" applyAlignment="1">
      <alignment horizontal="center"/>
    </xf>
    <xf numFmtId="2" fontId="55" fillId="0" borderId="81" xfId="0" applyNumberFormat="1" applyFont="1" applyFill="1" applyBorder="1" applyAlignment="1">
      <alignment horizontal="right"/>
    </xf>
    <xf numFmtId="4" fontId="58" fillId="0" borderId="0" xfId="0" applyNumberFormat="1" applyFont="1" applyFill="1"/>
    <xf numFmtId="4" fontId="56" fillId="0" borderId="0" xfId="0" applyNumberFormat="1" applyFont="1" applyFill="1" applyAlignment="1">
      <alignment horizontal="center"/>
    </xf>
    <xf numFmtId="4" fontId="53" fillId="0" borderId="81" xfId="0" applyNumberFormat="1" applyFont="1" applyFill="1" applyBorder="1" applyAlignment="1">
      <alignment horizontal="right" wrapText="1"/>
    </xf>
    <xf numFmtId="4" fontId="53" fillId="0" borderId="0" xfId="0" applyNumberFormat="1" applyFont="1" applyFill="1"/>
    <xf numFmtId="1" fontId="53" fillId="0" borderId="0" xfId="0" applyNumberFormat="1" applyFont="1" applyFill="1"/>
    <xf numFmtId="4" fontId="57" fillId="0" borderId="81" xfId="0" applyNumberFormat="1" applyFont="1" applyFill="1" applyBorder="1" applyAlignment="1">
      <alignment horizontal="right" wrapText="1"/>
    </xf>
    <xf numFmtId="49" fontId="55" fillId="0" borderId="81" xfId="0" applyNumberFormat="1" applyFont="1" applyFill="1" applyBorder="1" applyAlignment="1">
      <alignment horizontal="center" vertical="center" wrapText="1"/>
    </xf>
    <xf numFmtId="4" fontId="53" fillId="0" borderId="81" xfId="0" applyNumberFormat="1" applyFont="1" applyFill="1" applyBorder="1" applyAlignment="1">
      <alignment wrapText="1"/>
    </xf>
    <xf numFmtId="4" fontId="54" fillId="0" borderId="129" xfId="0" applyNumberFormat="1" applyFont="1" applyFill="1" applyBorder="1" applyAlignment="1">
      <alignment horizontal="right"/>
    </xf>
    <xf numFmtId="4" fontId="57" fillId="0" borderId="129" xfId="0" applyNumberFormat="1" applyFont="1" applyFill="1" applyBorder="1" applyAlignment="1">
      <alignment horizontal="right"/>
    </xf>
    <xf numFmtId="0" fontId="55" fillId="0" borderId="124" xfId="0" applyFont="1" applyFill="1" applyBorder="1" applyAlignment="1">
      <alignment wrapText="1"/>
    </xf>
    <xf numFmtId="0" fontId="55" fillId="0" borderId="0" xfId="0" applyFont="1" applyFill="1" applyBorder="1" applyAlignment="1">
      <alignment wrapText="1"/>
    </xf>
    <xf numFmtId="0" fontId="53" fillId="0" borderId="0" xfId="0" applyFont="1" applyFill="1" applyBorder="1" applyAlignment="1">
      <alignment wrapText="1"/>
    </xf>
    <xf numFmtId="14" fontId="55" fillId="0" borderId="0" xfId="0" applyNumberFormat="1" applyFont="1" applyFill="1" applyBorder="1" applyAlignment="1">
      <alignment horizontal="center" wrapText="1"/>
    </xf>
    <xf numFmtId="14" fontId="55" fillId="0" borderId="0" xfId="0" applyNumberFormat="1" applyFont="1" applyFill="1" applyBorder="1" applyAlignment="1">
      <alignment wrapText="1"/>
    </xf>
    <xf numFmtId="0" fontId="55" fillId="0" borderId="0" xfId="0" applyFont="1" applyFill="1" applyAlignment="1">
      <alignment horizontal="center" wrapText="1"/>
    </xf>
    <xf numFmtId="0" fontId="55" fillId="0" borderId="0" xfId="0" applyFont="1" applyFill="1" applyAlignment="1">
      <alignment wrapText="1"/>
    </xf>
    <xf numFmtId="0" fontId="55" fillId="0" borderId="0" xfId="0" applyFont="1" applyFill="1" applyAlignment="1"/>
    <xf numFmtId="0" fontId="53" fillId="0" borderId="0" xfId="0" applyFont="1" applyFill="1" applyAlignment="1">
      <alignment horizontal="center" wrapText="1"/>
    </xf>
    <xf numFmtId="0" fontId="54" fillId="44" borderId="120" xfId="0" applyFont="1" applyFill="1" applyBorder="1" applyAlignment="1">
      <alignment wrapText="1"/>
    </xf>
    <xf numFmtId="0" fontId="54" fillId="44" borderId="126" xfId="0" applyFont="1" applyFill="1" applyBorder="1" applyAlignment="1"/>
    <xf numFmtId="0" fontId="54" fillId="44" borderId="127" xfId="0" applyFont="1" applyFill="1" applyBorder="1" applyAlignment="1">
      <alignment wrapText="1"/>
    </xf>
    <xf numFmtId="0" fontId="55" fillId="44" borderId="126" xfId="0" applyFont="1" applyFill="1" applyBorder="1" applyAlignment="1">
      <alignment wrapText="1"/>
    </xf>
    <xf numFmtId="0" fontId="55" fillId="44" borderId="127" xfId="0" applyFont="1" applyFill="1" applyBorder="1" applyAlignment="1">
      <alignment wrapText="1"/>
    </xf>
    <xf numFmtId="0" fontId="55" fillId="44" borderId="128" xfId="0" applyFont="1" applyFill="1" applyBorder="1" applyAlignment="1">
      <alignment wrapText="1"/>
    </xf>
    <xf numFmtId="0" fontId="55" fillId="44" borderId="115" xfId="0" applyFont="1" applyFill="1" applyBorder="1" applyAlignment="1">
      <alignment wrapText="1"/>
    </xf>
    <xf numFmtId="0" fontId="55" fillId="44" borderId="95" xfId="0" applyFont="1" applyFill="1" applyBorder="1" applyAlignment="1">
      <alignment vertical="top" wrapText="1"/>
    </xf>
    <xf numFmtId="1" fontId="53" fillId="0" borderId="0" xfId="0" applyNumberFormat="1" applyFont="1"/>
    <xf numFmtId="0" fontId="53" fillId="0" borderId="0" xfId="0" applyFont="1"/>
    <xf numFmtId="0" fontId="55" fillId="0" borderId="0" xfId="0" applyFont="1"/>
    <xf numFmtId="0" fontId="55" fillId="0" borderId="125" xfId="0" applyFont="1" applyBorder="1" applyAlignment="1">
      <alignment vertical="top" wrapText="1"/>
    </xf>
    <xf numFmtId="0" fontId="55" fillId="44" borderId="125" xfId="0" applyFont="1" applyFill="1" applyBorder="1" applyAlignment="1">
      <alignment vertical="top" wrapText="1"/>
    </xf>
    <xf numFmtId="0" fontId="55" fillId="0" borderId="125" xfId="0" applyFont="1" applyBorder="1" applyAlignment="1">
      <alignment horizontal="left" vertical="top" wrapText="1"/>
    </xf>
    <xf numFmtId="0" fontId="55" fillId="44" borderId="125" xfId="0" applyFont="1" applyFill="1" applyBorder="1" applyAlignment="1">
      <alignment horizontal="center" wrapText="1"/>
    </xf>
    <xf numFmtId="0" fontId="55" fillId="44" borderId="125" xfId="0" applyFont="1" applyFill="1" applyBorder="1" applyAlignment="1">
      <alignment wrapText="1"/>
    </xf>
    <xf numFmtId="0" fontId="55" fillId="44" borderId="128" xfId="0" applyFont="1" applyFill="1" applyBorder="1" applyAlignment="1">
      <alignment horizontal="left" wrapText="1"/>
    </xf>
    <xf numFmtId="0" fontId="55" fillId="44" borderId="100" xfId="0" applyFont="1" applyFill="1" applyBorder="1" applyAlignment="1">
      <alignment wrapText="1"/>
    </xf>
    <xf numFmtId="0" fontId="55" fillId="44" borderId="130" xfId="0" applyFont="1" applyFill="1" applyBorder="1" applyAlignment="1"/>
    <xf numFmtId="0" fontId="55" fillId="44" borderId="117" xfId="0" applyFont="1" applyFill="1" applyBorder="1" applyAlignment="1">
      <alignment wrapText="1"/>
    </xf>
    <xf numFmtId="0" fontId="54" fillId="44" borderId="81" xfId="0" applyFont="1" applyFill="1" applyBorder="1" applyAlignment="1">
      <alignment horizontal="center" wrapText="1"/>
    </xf>
    <xf numFmtId="0" fontId="54" fillId="44" borderId="130" xfId="0" applyFont="1" applyFill="1" applyBorder="1" applyAlignment="1"/>
    <xf numFmtId="0" fontId="54" fillId="44" borderId="117" xfId="0" applyFont="1" applyFill="1" applyBorder="1" applyAlignment="1">
      <alignment wrapText="1"/>
    </xf>
    <xf numFmtId="4" fontId="54" fillId="44" borderId="81" xfId="0" applyNumberFormat="1" applyFont="1" applyFill="1" applyBorder="1" applyAlignment="1">
      <alignment horizontal="right"/>
    </xf>
    <xf numFmtId="4" fontId="53" fillId="0" borderId="0" xfId="0" applyNumberFormat="1" applyFont="1"/>
    <xf numFmtId="4" fontId="54" fillId="0" borderId="0" xfId="0" applyNumberFormat="1" applyFont="1" applyFill="1" applyBorder="1" applyAlignment="1">
      <alignment horizontal="right"/>
    </xf>
    <xf numFmtId="4" fontId="55" fillId="44" borderId="81" xfId="0" applyNumberFormat="1" applyFont="1" applyFill="1" applyBorder="1" applyAlignment="1">
      <alignment horizontal="right"/>
    </xf>
    <xf numFmtId="4" fontId="55" fillId="0" borderId="0" xfId="0" applyNumberFormat="1" applyFont="1" applyFill="1" applyBorder="1" applyAlignment="1">
      <alignment horizontal="right"/>
    </xf>
    <xf numFmtId="0" fontId="55" fillId="44" borderId="130" xfId="0" applyFont="1" applyFill="1" applyBorder="1" applyAlignment="1">
      <alignment wrapText="1"/>
    </xf>
    <xf numFmtId="2" fontId="55" fillId="44" borderId="81" xfId="0" applyNumberFormat="1" applyFont="1" applyFill="1" applyBorder="1" applyAlignment="1">
      <alignment horizontal="right"/>
    </xf>
    <xf numFmtId="0" fontId="55" fillId="0" borderId="0" xfId="0" applyFont="1" applyFill="1" applyBorder="1" applyAlignment="1">
      <alignment horizontal="right"/>
    </xf>
    <xf numFmtId="0" fontId="54" fillId="44" borderId="81" xfId="0" applyFont="1" applyFill="1" applyBorder="1" applyAlignment="1">
      <alignment horizontal="right"/>
    </xf>
    <xf numFmtId="0" fontId="54" fillId="0" borderId="0" xfId="0" applyFont="1" applyFill="1" applyBorder="1" applyAlignment="1">
      <alignment horizontal="right"/>
    </xf>
    <xf numFmtId="0" fontId="55" fillId="44" borderId="81" xfId="0" applyFont="1" applyFill="1" applyBorder="1" applyAlignment="1">
      <alignment horizontal="right"/>
    </xf>
    <xf numFmtId="0" fontId="54" fillId="44" borderId="131" xfId="0" applyFont="1" applyFill="1" applyBorder="1" applyAlignment="1"/>
    <xf numFmtId="0" fontId="54" fillId="44" borderId="132" xfId="0" applyFont="1" applyFill="1" applyBorder="1" applyAlignment="1">
      <alignment wrapText="1"/>
    </xf>
    <xf numFmtId="4" fontId="54" fillId="44" borderId="129" xfId="0" applyNumberFormat="1" applyFont="1" applyFill="1" applyBorder="1" applyAlignment="1">
      <alignment horizontal="right"/>
    </xf>
    <xf numFmtId="0" fontId="55" fillId="44" borderId="0" xfId="0" applyFont="1" applyFill="1" applyBorder="1" applyAlignment="1">
      <alignment wrapText="1"/>
    </xf>
    <xf numFmtId="0" fontId="55" fillId="0" borderId="0" xfId="0" applyFont="1" applyBorder="1" applyAlignment="1">
      <alignment wrapText="1"/>
    </xf>
    <xf numFmtId="0" fontId="55" fillId="0" borderId="0" xfId="0" applyFont="1" applyAlignment="1">
      <alignment horizontal="center" wrapText="1"/>
    </xf>
    <xf numFmtId="14" fontId="55" fillId="0" borderId="0" xfId="0" applyNumberFormat="1" applyFont="1" applyAlignment="1">
      <alignment wrapText="1"/>
    </xf>
    <xf numFmtId="0" fontId="55" fillId="0" borderId="0" xfId="0" applyFont="1" applyAlignment="1">
      <alignment wrapText="1"/>
    </xf>
    <xf numFmtId="0" fontId="55" fillId="0" borderId="0" xfId="0" applyFont="1" applyAlignment="1"/>
    <xf numFmtId="49" fontId="53" fillId="0" borderId="0" xfId="0" applyNumberFormat="1" applyFont="1"/>
    <xf numFmtId="0" fontId="59" fillId="0" borderId="0" xfId="0" applyFont="1"/>
    <xf numFmtId="4" fontId="59" fillId="0" borderId="0" xfId="0" applyNumberFormat="1" applyFont="1"/>
    <xf numFmtId="0" fontId="53" fillId="0" borderId="0" xfId="0" applyFont="1" applyAlignment="1"/>
    <xf numFmtId="0" fontId="54" fillId="44" borderId="123" xfId="0" applyFont="1" applyFill="1" applyBorder="1" applyAlignment="1"/>
    <xf numFmtId="0" fontId="54" fillId="44" borderId="126" xfId="0" applyFont="1" applyFill="1" applyBorder="1" applyAlignment="1">
      <alignment wrapText="1"/>
    </xf>
    <xf numFmtId="0" fontId="54" fillId="44" borderId="126" xfId="0" applyFont="1" applyFill="1" applyBorder="1" applyAlignment="1">
      <alignment horizontal="left"/>
    </xf>
    <xf numFmtId="4" fontId="55" fillId="44" borderId="124" xfId="0" applyNumberFormat="1" applyFont="1" applyFill="1" applyBorder="1" applyAlignment="1">
      <alignment wrapText="1"/>
    </xf>
    <xf numFmtId="14" fontId="55" fillId="0" borderId="0" xfId="0" applyNumberFormat="1" applyFont="1" applyAlignment="1">
      <alignment horizontal="left" wrapText="1"/>
    </xf>
    <xf numFmtId="4" fontId="33" fillId="0" borderId="19" xfId="0" applyNumberFormat="1" applyFont="1" applyBorder="1" applyAlignment="1" applyProtection="1">
      <alignment horizontal="right" vertical="center"/>
      <protection locked="0"/>
    </xf>
    <xf numFmtId="4" fontId="33" fillId="0" borderId="63" xfId="0" applyNumberFormat="1" applyFont="1" applyBorder="1" applyAlignment="1" applyProtection="1">
      <alignment horizontal="right" vertical="center"/>
      <protection locked="0"/>
    </xf>
    <xf numFmtId="4" fontId="42" fillId="0" borderId="56" xfId="0" applyNumberFormat="1" applyFont="1" applyFill="1" applyBorder="1" applyAlignment="1" applyProtection="1">
      <alignment vertical="center" wrapText="1"/>
      <protection locked="0"/>
    </xf>
    <xf numFmtId="4" fontId="33" fillId="0" borderId="20" xfId="0" applyNumberFormat="1" applyFont="1" applyFill="1" applyBorder="1" applyAlignment="1" applyProtection="1">
      <alignment vertical="center"/>
    </xf>
    <xf numFmtId="4" fontId="33" fillId="0" borderId="49" xfId="0" applyNumberFormat="1" applyFont="1" applyFill="1" applyBorder="1" applyAlignment="1" applyProtection="1">
      <alignment vertical="center"/>
      <protection locked="0"/>
    </xf>
    <xf numFmtId="4" fontId="33" fillId="0" borderId="49" xfId="0" applyNumberFormat="1" applyFont="1" applyFill="1" applyBorder="1" applyAlignment="1" applyProtection="1">
      <alignment vertical="center" wrapText="1"/>
      <protection locked="0"/>
    </xf>
    <xf numFmtId="4" fontId="33" fillId="0" borderId="55" xfId="0" applyNumberFormat="1" applyFont="1" applyFill="1" applyBorder="1" applyAlignment="1">
      <alignment horizontal="right" vertical="center"/>
    </xf>
    <xf numFmtId="4" fontId="33" fillId="0" borderId="50" xfId="0" applyNumberFormat="1" applyFont="1" applyFill="1" applyBorder="1" applyAlignment="1" applyProtection="1">
      <alignment vertical="center" wrapText="1"/>
      <protection locked="0"/>
    </xf>
    <xf numFmtId="0" fontId="34" fillId="0" borderId="105" xfId="0" applyFont="1" applyFill="1" applyBorder="1"/>
    <xf numFmtId="0" fontId="46" fillId="0" borderId="84" xfId="0" applyFont="1" applyFill="1" applyBorder="1"/>
    <xf numFmtId="0" fontId="47" fillId="0" borderId="105" xfId="0" applyFont="1" applyFill="1" applyBorder="1" applyAlignment="1">
      <alignment horizontal="left" wrapText="1" indent="1"/>
    </xf>
    <xf numFmtId="0" fontId="47" fillId="0" borderId="117" xfId="0" applyFont="1" applyFill="1" applyBorder="1" applyAlignment="1">
      <alignment horizontal="left" wrapText="1" indent="1"/>
    </xf>
    <xf numFmtId="0" fontId="46" fillId="43" borderId="52" xfId="0" applyFont="1" applyFill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>
      <alignment horizontal="center" vertical="center"/>
    </xf>
    <xf numFmtId="4" fontId="39" fillId="0" borderId="56" xfId="0" applyNumberFormat="1" applyFont="1" applyBorder="1" applyAlignment="1" applyProtection="1">
      <alignment horizontal="justify" vertical="center"/>
      <protection locked="0"/>
    </xf>
    <xf numFmtId="4" fontId="39" fillId="0" borderId="22" xfId="0" applyNumberFormat="1" applyFont="1" applyBorder="1" applyAlignment="1" applyProtection="1">
      <alignment horizontal="justify" vertical="center"/>
      <protection locked="0"/>
    </xf>
    <xf numFmtId="4" fontId="32" fillId="0" borderId="54" xfId="0" applyNumberFormat="1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left" vertical="center" wrapText="1"/>
    </xf>
    <xf numFmtId="0" fontId="47" fillId="0" borderId="103" xfId="0" applyFont="1" applyFill="1" applyBorder="1" applyAlignment="1">
      <alignment horizontal="left" wrapText="1" indent="1"/>
    </xf>
    <xf numFmtId="0" fontId="47" fillId="0" borderId="121" xfId="0" applyFont="1" applyFill="1" applyBorder="1" applyAlignment="1">
      <alignment horizontal="left" wrapText="1" indent="1"/>
    </xf>
    <xf numFmtId="4" fontId="39" fillId="0" borderId="65" xfId="0" applyNumberFormat="1" applyFont="1" applyBorder="1" applyAlignment="1" applyProtection="1">
      <alignment horizontal="justify" vertical="center"/>
      <protection locked="0"/>
    </xf>
    <xf numFmtId="4" fontId="39" fillId="0" borderId="46" xfId="0" applyNumberFormat="1" applyFont="1" applyBorder="1" applyAlignment="1" applyProtection="1">
      <alignment horizontal="justify" vertical="center"/>
      <protection locked="0"/>
    </xf>
    <xf numFmtId="4" fontId="30" fillId="0" borderId="0" xfId="0" applyNumberFormat="1" applyFont="1" applyFill="1" applyAlignment="1">
      <alignment horizontal="left" vertical="center" wrapText="1"/>
    </xf>
    <xf numFmtId="0" fontId="38" fillId="0" borderId="0" xfId="0" applyFont="1" applyFill="1" applyAlignment="1">
      <alignment vertical="center" wrapText="1"/>
    </xf>
    <xf numFmtId="0" fontId="38" fillId="0" borderId="0" xfId="0" applyFont="1" applyFill="1" applyAlignment="1">
      <alignment vertical="center"/>
    </xf>
    <xf numFmtId="4" fontId="34" fillId="42" borderId="57" xfId="0" applyNumberFormat="1" applyFont="1" applyFill="1" applyBorder="1" applyAlignment="1" applyProtection="1">
      <alignment vertical="center" wrapText="1"/>
      <protection locked="0"/>
    </xf>
    <xf numFmtId="0" fontId="31" fillId="0" borderId="69" xfId="0" applyFont="1" applyBorder="1" applyAlignment="1">
      <alignment vertical="center"/>
    </xf>
    <xf numFmtId="4" fontId="33" fillId="0" borderId="71" xfId="0" applyNumberFormat="1" applyFont="1" applyBorder="1" applyAlignment="1" applyProtection="1">
      <alignment vertical="center" wrapText="1"/>
      <protection locked="0"/>
    </xf>
    <xf numFmtId="4" fontId="33" fillId="0" borderId="24" xfId="0" applyNumberFormat="1" applyFont="1" applyBorder="1" applyAlignment="1" applyProtection="1">
      <alignment vertical="center" wrapText="1"/>
      <protection locked="0"/>
    </xf>
    <xf numFmtId="0" fontId="47" fillId="0" borderId="119" xfId="0" applyFont="1" applyBorder="1" applyAlignment="1">
      <alignment wrapText="1"/>
    </xf>
    <xf numFmtId="0" fontId="47" fillId="0" borderId="120" xfId="0" applyFont="1" applyBorder="1" applyAlignment="1">
      <alignment wrapText="1"/>
    </xf>
    <xf numFmtId="4" fontId="39" fillId="42" borderId="57" xfId="0" applyNumberFormat="1" applyFont="1" applyFill="1" applyBorder="1" applyAlignment="1" applyProtection="1">
      <alignment vertical="center" wrapText="1"/>
      <protection locked="0"/>
    </xf>
    <xf numFmtId="4" fontId="39" fillId="41" borderId="16" xfId="0" applyNumberFormat="1" applyFont="1" applyFill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vertical="center" wrapText="1"/>
      <protection locked="0"/>
    </xf>
    <xf numFmtId="4" fontId="33" fillId="0" borderId="20" xfId="0" applyNumberFormat="1" applyFont="1" applyBorder="1" applyAlignment="1" applyProtection="1">
      <alignment vertical="center" wrapText="1"/>
      <protection locked="0"/>
    </xf>
    <xf numFmtId="4" fontId="33" fillId="0" borderId="56" xfId="0" applyNumberFormat="1" applyFont="1" applyBorder="1" applyAlignment="1" applyProtection="1">
      <alignment vertical="center" wrapText="1"/>
      <protection locked="0"/>
    </xf>
    <xf numFmtId="4" fontId="33" fillId="0" borderId="22" xfId="0" applyNumberFormat="1" applyFont="1" applyBorder="1" applyAlignment="1" applyProtection="1">
      <alignment vertical="center" wrapText="1"/>
      <protection locked="0"/>
    </xf>
    <xf numFmtId="4" fontId="33" fillId="0" borderId="56" xfId="0" applyNumberFormat="1" applyFont="1" applyFill="1" applyBorder="1" applyAlignment="1" applyProtection="1">
      <alignment vertical="center" wrapText="1"/>
      <protection locked="0"/>
    </xf>
    <xf numFmtId="0" fontId="31" fillId="0" borderId="25" xfId="0" applyFont="1" applyFill="1" applyBorder="1" applyAlignment="1">
      <alignment vertical="center"/>
    </xf>
    <xf numFmtId="14" fontId="46" fillId="0" borderId="0" xfId="0" applyNumberFormat="1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4" fontId="31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8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56" xfId="0" applyNumberFormat="1" applyFont="1" applyFill="1" applyBorder="1" applyAlignment="1" applyProtection="1">
      <alignment horizontal="left" vertical="center" wrapText="1" indent="2"/>
      <protection locked="0"/>
    </xf>
    <xf numFmtId="0" fontId="31" fillId="0" borderId="41" xfId="0" applyFont="1" applyFill="1" applyBorder="1" applyAlignment="1">
      <alignment horizontal="left" vertical="center" wrapText="1" indent="2"/>
    </xf>
    <xf numFmtId="0" fontId="31" fillId="0" borderId="22" xfId="0" applyFont="1" applyFill="1" applyBorder="1" applyAlignment="1">
      <alignment horizontal="left" vertical="center" wrapText="1" indent="2"/>
    </xf>
    <xf numFmtId="4" fontId="33" fillId="0" borderId="56" xfId="0" applyNumberFormat="1" applyFont="1" applyFill="1" applyBorder="1" applyAlignment="1">
      <alignment horizontal="left" vertical="center"/>
    </xf>
    <xf numFmtId="4" fontId="33" fillId="0" borderId="56" xfId="0" applyNumberFormat="1" applyFont="1" applyFill="1" applyBorder="1" applyAlignment="1">
      <alignment horizontal="left" vertical="center" wrapText="1"/>
    </xf>
    <xf numFmtId="4" fontId="32" fillId="0" borderId="57" xfId="0" applyNumberFormat="1" applyFont="1" applyFill="1" applyBorder="1" applyAlignment="1" applyProtection="1">
      <alignment vertical="center" wrapText="1"/>
      <protection locked="0"/>
    </xf>
    <xf numFmtId="0" fontId="31" fillId="0" borderId="16" xfId="0" applyFont="1" applyFill="1" applyBorder="1" applyAlignment="1">
      <alignment vertical="center"/>
    </xf>
    <xf numFmtId="4" fontId="33" fillId="0" borderId="71" xfId="0" applyNumberFormat="1" applyFont="1" applyFill="1" applyBorder="1" applyAlignment="1" applyProtection="1">
      <alignment vertical="center" wrapText="1"/>
      <protection locked="0"/>
    </xf>
    <xf numFmtId="0" fontId="31" fillId="0" borderId="80" xfId="0" applyFont="1" applyFill="1" applyBorder="1" applyAlignment="1">
      <alignment vertical="center"/>
    </xf>
    <xf numFmtId="4" fontId="33" fillId="0" borderId="56" xfId="0" applyNumberFormat="1" applyFont="1" applyFill="1" applyBorder="1" applyAlignment="1" applyProtection="1">
      <alignment horizontal="left" vertical="center"/>
      <protection locked="0"/>
    </xf>
    <xf numFmtId="4" fontId="33" fillId="0" borderId="22" xfId="0" applyNumberFormat="1" applyFont="1" applyFill="1" applyBorder="1" applyAlignment="1" applyProtection="1">
      <alignment horizontal="left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Border="1" applyAlignment="1" applyProtection="1">
      <alignment horizontal="justify" vertical="center"/>
      <protection locked="0"/>
    </xf>
    <xf numFmtId="4" fontId="33" fillId="0" borderId="22" xfId="0" applyNumberFormat="1" applyFont="1" applyBorder="1" applyAlignment="1" applyProtection="1">
      <alignment horizontal="justify" vertical="center"/>
      <protection locked="0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Alignment="1"/>
    <xf numFmtId="4" fontId="39" fillId="41" borderId="57" xfId="0" applyNumberFormat="1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4" fontId="37" fillId="0" borderId="0" xfId="0" applyNumberFormat="1" applyFont="1" applyFill="1" applyAlignment="1" applyProtection="1">
      <alignment horizontal="left" vertical="center" wrapText="1"/>
      <protection locked="0"/>
    </xf>
    <xf numFmtId="0" fontId="38" fillId="0" borderId="0" xfId="0" applyFont="1" applyAlignment="1">
      <alignment horizontal="left" vertical="center"/>
    </xf>
    <xf numFmtId="4" fontId="33" fillId="0" borderId="56" xfId="0" applyNumberFormat="1" applyFont="1" applyFill="1" applyBorder="1" applyAlignment="1" applyProtection="1">
      <alignment horizontal="left" vertical="center" indent="1"/>
      <protection locked="0"/>
    </xf>
    <xf numFmtId="4" fontId="33" fillId="0" borderId="22" xfId="0" applyNumberFormat="1" applyFont="1" applyFill="1" applyBorder="1" applyAlignment="1" applyProtection="1">
      <alignment horizontal="left" vertical="center" indent="1"/>
      <protection locked="0"/>
    </xf>
    <xf numFmtId="4" fontId="33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39" fillId="42" borderId="57" xfId="0" applyNumberFormat="1" applyFont="1" applyFill="1" applyBorder="1" applyAlignment="1" applyProtection="1">
      <alignment horizontal="left" vertical="center"/>
      <protection locked="0"/>
    </xf>
    <xf numFmtId="4" fontId="39" fillId="42" borderId="16" xfId="0" applyNumberFormat="1" applyFont="1" applyFill="1" applyBorder="1" applyAlignment="1" applyProtection="1">
      <alignment horizontal="left" vertical="center"/>
      <protection locked="0"/>
    </xf>
    <xf numFmtId="4" fontId="39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39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Fill="1" applyBorder="1" applyAlignment="1" applyProtection="1">
      <alignment vertical="center" wrapText="1"/>
      <protection locked="0"/>
    </xf>
    <xf numFmtId="4" fontId="39" fillId="0" borderId="56" xfId="0" applyNumberFormat="1" applyFont="1" applyBorder="1" applyAlignment="1" applyProtection="1">
      <alignment horizontal="left" vertical="center" wrapText="1"/>
      <protection locked="0"/>
    </xf>
    <xf numFmtId="4" fontId="39" fillId="0" borderId="22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Border="1" applyAlignment="1" applyProtection="1">
      <alignment horizontal="left" vertical="center" wrapText="1"/>
      <protection locked="0"/>
    </xf>
    <xf numFmtId="4" fontId="33" fillId="0" borderId="22" xfId="0" applyNumberFormat="1" applyFont="1" applyBorder="1" applyAlignment="1" applyProtection="1">
      <alignment horizontal="left" vertical="center" wrapText="1"/>
      <protection locked="0"/>
    </xf>
    <xf numFmtId="4" fontId="34" fillId="0" borderId="0" xfId="0" applyNumberFormat="1" applyFont="1" applyAlignment="1" applyProtection="1">
      <alignment horizontal="left" vertical="center"/>
      <protection locked="0"/>
    </xf>
    <xf numFmtId="4" fontId="39" fillId="0" borderId="0" xfId="0" applyNumberFormat="1" applyFont="1" applyAlignment="1" applyProtection="1">
      <alignment horizontal="left" vertical="center"/>
      <protection locked="0"/>
    </xf>
    <xf numFmtId="4" fontId="31" fillId="0" borderId="64" xfId="0" applyNumberFormat="1" applyFont="1" applyFill="1" applyBorder="1" applyAlignment="1" applyProtection="1">
      <alignment vertical="center" wrapText="1"/>
      <protection locked="0"/>
    </xf>
    <xf numFmtId="4" fontId="31" fillId="0" borderId="0" xfId="0" applyNumberFormat="1" applyFont="1" applyFill="1" applyBorder="1" applyAlignment="1" applyProtection="1">
      <alignment vertical="center" wrapText="1"/>
      <protection locked="0"/>
    </xf>
    <xf numFmtId="4" fontId="31" fillId="0" borderId="18" xfId="0" applyNumberFormat="1" applyFont="1" applyFill="1" applyBorder="1" applyAlignment="1" applyProtection="1">
      <alignment vertical="center" wrapText="1"/>
      <protection locked="0"/>
    </xf>
    <xf numFmtId="4" fontId="31" fillId="0" borderId="54" xfId="0" applyNumberFormat="1" applyFont="1" applyFill="1" applyBorder="1" applyAlignment="1" applyProtection="1">
      <alignment vertical="center"/>
      <protection locked="0"/>
    </xf>
    <xf numFmtId="4" fontId="31" fillId="0" borderId="39" xfId="0" applyNumberFormat="1" applyFont="1" applyFill="1" applyBorder="1" applyAlignment="1" applyProtection="1">
      <alignment vertical="center"/>
      <protection locked="0"/>
    </xf>
    <xf numFmtId="4" fontId="31" fillId="0" borderId="20" xfId="0" applyNumberFormat="1" applyFont="1" applyFill="1" applyBorder="1" applyAlignment="1" applyProtection="1">
      <alignment vertical="center"/>
      <protection locked="0"/>
    </xf>
    <xf numFmtId="4" fontId="39" fillId="0" borderId="71" xfId="0" applyNumberFormat="1" applyFont="1" applyBorder="1" applyAlignment="1" applyProtection="1">
      <alignment horizontal="left" vertical="center" wrapText="1"/>
      <protection locked="0"/>
    </xf>
    <xf numFmtId="4" fontId="39" fillId="0" borderId="24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9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39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1" fillId="0" borderId="54" xfId="0" applyNumberFormat="1" applyFont="1" applyFill="1" applyBorder="1" applyAlignment="1" applyProtection="1">
      <alignment vertical="center" wrapText="1"/>
      <protection locked="0"/>
    </xf>
    <xf numFmtId="4" fontId="31" fillId="0" borderId="39" xfId="0" applyNumberFormat="1" applyFont="1" applyFill="1" applyBorder="1" applyAlignment="1" applyProtection="1">
      <alignment vertical="center" wrapText="1"/>
      <protection locked="0"/>
    </xf>
    <xf numFmtId="4" fontId="31" fillId="0" borderId="20" xfId="0" applyNumberFormat="1" applyFont="1" applyFill="1" applyBorder="1" applyAlignment="1" applyProtection="1">
      <alignment vertical="center" wrapText="1"/>
      <protection locked="0"/>
    </xf>
    <xf numFmtId="4" fontId="31" fillId="0" borderId="56" xfId="0" applyNumberFormat="1" applyFont="1" applyFill="1" applyBorder="1" applyAlignment="1" applyProtection="1">
      <alignment vertical="center" wrapText="1"/>
      <protection locked="0"/>
    </xf>
    <xf numFmtId="4" fontId="31" fillId="0" borderId="41" xfId="0" applyNumberFormat="1" applyFont="1" applyFill="1" applyBorder="1" applyAlignment="1" applyProtection="1">
      <alignment vertical="center" wrapText="1"/>
      <protection locked="0"/>
    </xf>
    <xf numFmtId="4" fontId="31" fillId="0" borderId="22" xfId="0" applyNumberFormat="1" applyFont="1" applyFill="1" applyBorder="1" applyAlignment="1" applyProtection="1">
      <alignment vertical="center" wrapText="1"/>
      <protection locked="0"/>
    </xf>
    <xf numFmtId="4" fontId="33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2" fillId="42" borderId="57" xfId="0" applyNumberFormat="1" applyFont="1" applyFill="1" applyBorder="1" applyAlignment="1" applyProtection="1">
      <alignment horizontal="left" vertical="center"/>
      <protection locked="0"/>
    </xf>
    <xf numFmtId="4" fontId="32" fillId="42" borderId="38" xfId="0" applyNumberFormat="1" applyFont="1" applyFill="1" applyBorder="1" applyAlignment="1" applyProtection="1">
      <alignment horizontal="left" vertical="center"/>
      <protection locked="0"/>
    </xf>
    <xf numFmtId="4" fontId="32" fillId="42" borderId="16" xfId="0" applyNumberFormat="1" applyFont="1" applyFill="1" applyBorder="1" applyAlignment="1" applyProtection="1">
      <alignment horizontal="left" vertical="center"/>
      <protection locked="0"/>
    </xf>
    <xf numFmtId="4" fontId="32" fillId="42" borderId="57" xfId="0" applyNumberFormat="1" applyFont="1" applyFill="1" applyBorder="1" applyAlignment="1" applyProtection="1">
      <alignment horizontal="center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/>
      <protection locked="0"/>
    </xf>
    <xf numFmtId="4" fontId="31" fillId="0" borderId="55" xfId="0" applyNumberFormat="1" applyFont="1" applyFill="1" applyBorder="1" applyAlignment="1" applyProtection="1">
      <alignment vertical="center"/>
      <protection locked="0"/>
    </xf>
    <xf numFmtId="4" fontId="31" fillId="0" borderId="50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Fill="1" applyBorder="1" applyAlignment="1" applyProtection="1">
      <alignment vertical="center"/>
      <protection locked="0"/>
    </xf>
    <xf numFmtId="4" fontId="31" fillId="0" borderId="56" xfId="0" applyNumberFormat="1" applyFont="1" applyFill="1" applyBorder="1" applyAlignment="1" applyProtection="1">
      <alignment vertical="center"/>
      <protection locked="0"/>
    </xf>
    <xf numFmtId="4" fontId="31" fillId="0" borderId="41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Fill="1" applyBorder="1" applyAlignment="1" applyProtection="1">
      <alignment vertical="center"/>
      <protection locked="0"/>
    </xf>
    <xf numFmtId="4" fontId="32" fillId="0" borderId="57" xfId="0" applyNumberFormat="1" applyFont="1" applyFill="1" applyBorder="1" applyAlignment="1" applyProtection="1">
      <alignment vertical="center"/>
      <protection locked="0"/>
    </xf>
    <xf numFmtId="4" fontId="32" fillId="0" borderId="38" xfId="0" applyNumberFormat="1" applyFont="1" applyFill="1" applyBorder="1" applyAlignment="1" applyProtection="1">
      <alignment vertical="center"/>
      <protection locked="0"/>
    </xf>
    <xf numFmtId="4" fontId="32" fillId="0" borderId="16" xfId="0" applyNumberFormat="1" applyFont="1" applyFill="1" applyBorder="1" applyAlignment="1" applyProtection="1">
      <alignment vertical="center"/>
      <protection locked="0"/>
    </xf>
    <xf numFmtId="4" fontId="33" fillId="0" borderId="71" xfId="0" applyNumberFormat="1" applyFont="1" applyFill="1" applyBorder="1" applyAlignment="1" applyProtection="1">
      <alignment vertical="center"/>
      <protection locked="0"/>
    </xf>
    <xf numFmtId="4" fontId="33" fillId="0" borderId="67" xfId="0" applyNumberFormat="1" applyFont="1" applyFill="1" applyBorder="1" applyAlignment="1" applyProtection="1">
      <alignment vertical="center"/>
      <protection locked="0"/>
    </xf>
    <xf numFmtId="4" fontId="33" fillId="0" borderId="24" xfId="0" applyNumberFormat="1" applyFont="1" applyFill="1" applyBorder="1" applyAlignment="1" applyProtection="1">
      <alignment vertical="center"/>
      <protection locked="0"/>
    </xf>
    <xf numFmtId="4" fontId="39" fillId="0" borderId="54" xfId="0" applyNumberFormat="1" applyFont="1" applyFill="1" applyBorder="1" applyAlignment="1" applyProtection="1">
      <alignment vertical="center" wrapText="1"/>
      <protection locked="0"/>
    </xf>
    <xf numFmtId="4" fontId="39" fillId="0" borderId="39" xfId="0" applyNumberFormat="1" applyFont="1" applyFill="1" applyBorder="1" applyAlignment="1" applyProtection="1">
      <alignment vertical="center" wrapText="1"/>
      <protection locked="0"/>
    </xf>
    <xf numFmtId="4" fontId="39" fillId="0" borderId="20" xfId="0" applyNumberFormat="1" applyFont="1" applyFill="1" applyBorder="1" applyAlignment="1" applyProtection="1">
      <alignment vertical="center" wrapText="1"/>
      <protection locked="0"/>
    </xf>
    <xf numFmtId="4" fontId="32" fillId="0" borderId="57" xfId="0" applyNumberFormat="1" applyFont="1" applyBorder="1" applyAlignment="1" applyProtection="1">
      <alignment horizontal="left" vertical="center" wrapText="1"/>
      <protection locked="0"/>
    </xf>
    <xf numFmtId="4" fontId="32" fillId="0" borderId="38" xfId="0" applyNumberFormat="1" applyFont="1" applyBorder="1" applyAlignment="1" applyProtection="1">
      <alignment horizontal="left" vertical="center" wrapText="1"/>
      <protection locked="0"/>
    </xf>
    <xf numFmtId="4" fontId="32" fillId="0" borderId="16" xfId="0" applyNumberFormat="1" applyFont="1" applyBorder="1" applyAlignment="1" applyProtection="1">
      <alignment horizontal="left" vertical="center" wrapText="1"/>
      <protection locked="0"/>
    </xf>
    <xf numFmtId="4" fontId="39" fillId="0" borderId="56" xfId="0" applyNumberFormat="1" applyFont="1" applyFill="1" applyBorder="1" applyAlignment="1" applyProtection="1">
      <alignment vertical="center" wrapText="1"/>
      <protection locked="0"/>
    </xf>
    <xf numFmtId="4" fontId="39" fillId="0" borderId="41" xfId="0" applyNumberFormat="1" applyFont="1" applyFill="1" applyBorder="1" applyAlignment="1" applyProtection="1">
      <alignment vertical="center" wrapText="1"/>
      <protection locked="0"/>
    </xf>
    <xf numFmtId="4" fontId="39" fillId="0" borderId="22" xfId="0" applyNumberFormat="1" applyFont="1" applyFill="1" applyBorder="1" applyAlignment="1" applyProtection="1">
      <alignment vertical="center" wrapText="1"/>
      <protection locked="0"/>
    </xf>
    <xf numFmtId="4" fontId="32" fillId="0" borderId="74" xfId="0" applyNumberFormat="1" applyFont="1" applyFill="1" applyBorder="1" applyAlignment="1" applyProtection="1">
      <alignment vertical="center" wrapText="1"/>
      <protection locked="0"/>
    </xf>
    <xf numFmtId="4" fontId="32" fillId="0" borderId="14" xfId="0" applyNumberFormat="1" applyFont="1" applyFill="1" applyBorder="1" applyAlignment="1" applyProtection="1">
      <alignment vertical="center" wrapText="1"/>
      <protection locked="0"/>
    </xf>
    <xf numFmtId="4" fontId="32" fillId="0" borderId="13" xfId="0" applyNumberFormat="1" applyFont="1" applyFill="1" applyBorder="1" applyAlignment="1" applyProtection="1">
      <alignment vertical="center" wrapText="1"/>
      <protection locked="0"/>
    </xf>
    <xf numFmtId="4" fontId="33" fillId="0" borderId="56" xfId="0" applyNumberFormat="1" applyFont="1" applyFill="1" applyBorder="1" applyAlignment="1">
      <alignment vertical="center" wrapText="1"/>
    </xf>
    <xf numFmtId="4" fontId="33" fillId="0" borderId="41" xfId="0" applyNumberFormat="1" applyFont="1" applyFill="1" applyBorder="1" applyAlignment="1">
      <alignment vertical="center" wrapText="1"/>
    </xf>
    <xf numFmtId="4" fontId="33" fillId="0" borderId="22" xfId="0" applyNumberFormat="1" applyFont="1" applyFill="1" applyBorder="1" applyAlignment="1">
      <alignment vertical="center" wrapText="1"/>
    </xf>
    <xf numFmtId="4" fontId="31" fillId="0" borderId="71" xfId="0" applyNumberFormat="1" applyFont="1" applyFill="1" applyBorder="1" applyAlignment="1" applyProtection="1">
      <alignment vertical="center" wrapText="1"/>
      <protection locked="0"/>
    </xf>
    <xf numFmtId="4" fontId="31" fillId="0" borderId="67" xfId="0" applyNumberFormat="1" applyFont="1" applyFill="1" applyBorder="1" applyAlignment="1" applyProtection="1">
      <alignment vertical="center" wrapText="1"/>
      <protection locked="0"/>
    </xf>
    <xf numFmtId="4" fontId="31" fillId="0" borderId="24" xfId="0" applyNumberFormat="1" applyFont="1" applyFill="1" applyBorder="1" applyAlignment="1" applyProtection="1">
      <alignment vertical="center" wrapText="1"/>
      <protection locked="0"/>
    </xf>
    <xf numFmtId="4" fontId="33" fillId="0" borderId="41" xfId="0" applyNumberFormat="1" applyFont="1" applyFill="1" applyBorder="1" applyAlignment="1" applyProtection="1">
      <alignment vertical="center" wrapText="1"/>
      <protection locked="0"/>
    </xf>
    <xf numFmtId="4" fontId="33" fillId="0" borderId="67" xfId="0" applyNumberFormat="1" applyFont="1" applyFill="1" applyBorder="1" applyAlignment="1" applyProtection="1">
      <alignment vertical="center" wrapText="1"/>
      <protection locked="0"/>
    </xf>
    <xf numFmtId="4" fontId="33" fillId="0" borderId="24" xfId="0" applyNumberFormat="1" applyFont="1" applyFill="1" applyBorder="1" applyAlignment="1" applyProtection="1">
      <alignment vertical="center" wrapText="1"/>
      <protection locked="0"/>
    </xf>
    <xf numFmtId="4" fontId="32" fillId="42" borderId="57" xfId="0" applyNumberFormat="1" applyFont="1" applyFill="1" applyBorder="1" applyAlignment="1">
      <alignment horizontal="center" vertical="center" wrapText="1"/>
    </xf>
    <xf numFmtId="4" fontId="32" fillId="42" borderId="16" xfId="0" applyNumberFormat="1" applyFont="1" applyFill="1" applyBorder="1" applyAlignment="1">
      <alignment horizontal="center" vertical="center" wrapText="1"/>
    </xf>
    <xf numFmtId="4" fontId="31" fillId="0" borderId="54" xfId="0" applyNumberFormat="1" applyFont="1" applyFill="1" applyBorder="1" applyAlignment="1">
      <alignment vertical="center" wrapText="1"/>
    </xf>
    <xf numFmtId="4" fontId="31" fillId="0" borderId="20" xfId="0" applyNumberFormat="1" applyFont="1" applyFill="1" applyBorder="1" applyAlignment="1">
      <alignment vertical="center" wrapText="1"/>
    </xf>
    <xf numFmtId="4" fontId="39" fillId="42" borderId="74" xfId="0" applyNumberFormat="1" applyFont="1" applyFill="1" applyBorder="1" applyAlignment="1">
      <alignment horizontal="center" vertical="center"/>
    </xf>
    <xf numFmtId="4" fontId="39" fillId="42" borderId="13" xfId="0" applyNumberFormat="1" applyFont="1" applyFill="1" applyBorder="1" applyAlignment="1">
      <alignment horizontal="center" vertical="center"/>
    </xf>
    <xf numFmtId="4" fontId="39" fillId="42" borderId="57" xfId="0" applyNumberFormat="1" applyFont="1" applyFill="1" applyBorder="1" applyAlignment="1">
      <alignment horizontal="center" vertical="center"/>
    </xf>
    <xf numFmtId="4" fontId="39" fillId="42" borderId="16" xfId="0" applyNumberFormat="1" applyFont="1" applyFill="1" applyBorder="1" applyAlignment="1">
      <alignment horizontal="center" vertical="center"/>
    </xf>
    <xf numFmtId="4" fontId="33" fillId="0" borderId="57" xfId="0" applyNumberFormat="1" applyFont="1" applyBorder="1" applyAlignment="1">
      <alignment horizontal="right" vertical="center"/>
    </xf>
    <xf numFmtId="4" fontId="33" fillId="0" borderId="16" xfId="0" applyNumberFormat="1" applyFont="1" applyBorder="1" applyAlignment="1">
      <alignment horizontal="right" vertical="center"/>
    </xf>
    <xf numFmtId="4" fontId="33" fillId="0" borderId="74" xfId="0" applyNumberFormat="1" applyFont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4" fontId="30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4" fontId="31" fillId="0" borderId="56" xfId="0" applyNumberFormat="1" applyFont="1" applyFill="1" applyBorder="1" applyAlignment="1">
      <alignment vertical="center" wrapText="1"/>
    </xf>
    <xf numFmtId="4" fontId="31" fillId="0" borderId="22" xfId="0" applyNumberFormat="1" applyFont="1" applyFill="1" applyBorder="1" applyAlignment="1">
      <alignment vertical="center" wrapText="1"/>
    </xf>
    <xf numFmtId="4" fontId="31" fillId="0" borderId="65" xfId="0" applyNumberFormat="1" applyFont="1" applyFill="1" applyBorder="1" applyAlignment="1">
      <alignment vertical="center" wrapText="1"/>
    </xf>
    <xf numFmtId="4" fontId="31" fillId="0" borderId="46" xfId="0" applyNumberFormat="1" applyFont="1" applyFill="1" applyBorder="1" applyAlignment="1">
      <alignment vertical="center" wrapText="1"/>
    </xf>
    <xf numFmtId="4" fontId="31" fillId="0" borderId="55" xfId="0" applyNumberFormat="1" applyFont="1" applyFill="1" applyBorder="1" applyAlignment="1">
      <alignment vertical="center" wrapText="1"/>
    </xf>
    <xf numFmtId="4" fontId="31" fillId="0" borderId="28" xfId="0" applyNumberFormat="1" applyFont="1" applyFill="1" applyBorder="1" applyAlignment="1">
      <alignment vertical="center" wrapText="1"/>
    </xf>
    <xf numFmtId="4" fontId="31" fillId="0" borderId="71" xfId="0" applyNumberFormat="1" applyFont="1" applyFill="1" applyBorder="1" applyAlignment="1">
      <alignment vertical="center" wrapText="1"/>
    </xf>
    <xf numFmtId="4" fontId="31" fillId="0" borderId="24" xfId="0" applyNumberFormat="1" applyFont="1" applyFill="1" applyBorder="1" applyAlignment="1">
      <alignment vertical="center" wrapText="1"/>
    </xf>
    <xf numFmtId="4" fontId="33" fillId="0" borderId="41" xfId="0" applyNumberFormat="1" applyFont="1" applyFill="1" applyBorder="1" applyAlignment="1" applyProtection="1">
      <alignment vertical="center"/>
      <protection locked="0"/>
    </xf>
    <xf numFmtId="0" fontId="31" fillId="0" borderId="16" xfId="0" applyFont="1" applyBorder="1" applyAlignment="1">
      <alignment horizontal="right" vertical="center"/>
    </xf>
    <xf numFmtId="4" fontId="32" fillId="0" borderId="57" xfId="0" applyNumberFormat="1" applyFont="1" applyFill="1" applyBorder="1" applyAlignment="1">
      <alignment horizontal="center" vertical="center"/>
    </xf>
    <xf numFmtId="4" fontId="32" fillId="0" borderId="16" xfId="0" applyNumberFormat="1" applyFont="1" applyFill="1" applyBorder="1" applyAlignment="1">
      <alignment horizontal="center" vertical="center"/>
    </xf>
    <xf numFmtId="4" fontId="39" fillId="0" borderId="57" xfId="0" applyNumberFormat="1" applyFont="1" applyFill="1" applyBorder="1" applyAlignment="1">
      <alignment horizontal="center" vertical="center"/>
    </xf>
    <xf numFmtId="4" fontId="39" fillId="0" borderId="16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left" vertical="center" wrapText="1"/>
    </xf>
    <xf numFmtId="4" fontId="39" fillId="0" borderId="54" xfId="0" applyNumberFormat="1" applyFont="1" applyBorder="1" applyAlignment="1" applyProtection="1">
      <alignment horizontal="left" vertical="center" wrapText="1"/>
      <protection locked="0"/>
    </xf>
    <xf numFmtId="4" fontId="39" fillId="0" borderId="20" xfId="0" applyNumberFormat="1" applyFont="1" applyBorder="1" applyAlignment="1" applyProtection="1">
      <alignment horizontal="left" vertical="center" wrapText="1"/>
      <protection locked="0"/>
    </xf>
    <xf numFmtId="4" fontId="39" fillId="0" borderId="56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Fill="1" applyBorder="1" applyAlignment="1" applyProtection="1">
      <alignment vertical="center"/>
      <protection locked="0"/>
    </xf>
    <xf numFmtId="4" fontId="30" fillId="0" borderId="0" xfId="0" applyNumberFormat="1" applyFont="1" applyFill="1" applyAlignment="1" applyProtection="1">
      <alignment horizontal="left" vertical="center"/>
      <protection locked="0"/>
    </xf>
    <xf numFmtId="0" fontId="38" fillId="0" borderId="0" xfId="0" applyFont="1" applyAlignment="1"/>
    <xf numFmtId="4" fontId="39" fillId="0" borderId="54" xfId="0" applyNumberFormat="1" applyFont="1" applyFill="1" applyBorder="1" applyAlignment="1" applyProtection="1">
      <alignment vertical="center"/>
      <protection locked="0"/>
    </xf>
    <xf numFmtId="4" fontId="39" fillId="0" borderId="20" xfId="0" applyNumberFormat="1" applyFont="1" applyFill="1" applyBorder="1" applyAlignment="1" applyProtection="1">
      <alignment vertical="center"/>
      <protection locked="0"/>
    </xf>
    <xf numFmtId="4" fontId="31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9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39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57" xfId="0" applyNumberFormat="1" applyFont="1" applyFill="1" applyBorder="1" applyAlignment="1" applyProtection="1">
      <alignment vertical="center"/>
      <protection locked="0"/>
    </xf>
    <xf numFmtId="4" fontId="32" fillId="41" borderId="16" xfId="0" applyNumberFormat="1" applyFont="1" applyFill="1" applyBorder="1" applyAlignment="1" applyProtection="1">
      <alignment vertical="center"/>
      <protection locked="0"/>
    </xf>
    <xf numFmtId="0" fontId="34" fillId="42" borderId="105" xfId="0" applyFont="1" applyFill="1" applyBorder="1"/>
    <xf numFmtId="0" fontId="46" fillId="42" borderId="84" xfId="0" applyFont="1" applyFill="1" applyBorder="1"/>
    <xf numFmtId="164" fontId="39" fillId="42" borderId="57" xfId="86" applyFont="1" applyFill="1" applyBorder="1" applyAlignment="1" applyProtection="1">
      <alignment horizontal="left" vertical="center" wrapText="1"/>
      <protection locked="0"/>
    </xf>
    <xf numFmtId="164" fontId="39" fillId="42" borderId="38" xfId="86" applyFont="1" applyFill="1" applyBorder="1" applyAlignment="1" applyProtection="1">
      <alignment horizontal="left" vertical="center" wrapText="1"/>
      <protection locked="0"/>
    </xf>
    <xf numFmtId="164" fontId="39" fillId="42" borderId="16" xfId="86" applyFont="1" applyFill="1" applyBorder="1" applyAlignment="1" applyProtection="1">
      <alignment horizontal="left"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 wrapText="1"/>
      <protection locked="0"/>
    </xf>
    <xf numFmtId="0" fontId="31" fillId="0" borderId="25" xfId="0" applyFont="1" applyBorder="1" applyAlignment="1">
      <alignment vertical="center"/>
    </xf>
    <xf numFmtId="4" fontId="39" fillId="42" borderId="54" xfId="0" applyNumberFormat="1" applyFont="1" applyFill="1" applyBorder="1" applyAlignment="1" applyProtection="1">
      <alignment vertical="center" wrapText="1"/>
      <protection locked="0"/>
    </xf>
    <xf numFmtId="0" fontId="31" fillId="42" borderId="75" xfId="0" applyFont="1" applyFill="1" applyBorder="1" applyAlignment="1">
      <alignment vertical="center"/>
    </xf>
    <xf numFmtId="4" fontId="30" fillId="0" borderId="0" xfId="0" applyNumberFormat="1" applyFont="1" applyAlignment="1" applyProtection="1">
      <alignment horizontal="left" vertical="center"/>
      <protection locked="0"/>
    </xf>
    <xf numFmtId="4" fontId="32" fillId="0" borderId="54" xfId="0" applyNumberFormat="1" applyFont="1" applyFill="1" applyBorder="1" applyAlignment="1" applyProtection="1">
      <alignment vertical="center" wrapText="1"/>
      <protection locked="0"/>
    </xf>
    <xf numFmtId="0" fontId="31" fillId="0" borderId="75" xfId="0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4" fontId="31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vertical="center" wrapText="1"/>
    </xf>
    <xf numFmtId="4" fontId="31" fillId="0" borderId="56" xfId="0" applyNumberFormat="1" applyFont="1" applyFill="1" applyBorder="1" applyAlignment="1" applyProtection="1">
      <alignment horizontal="left" vertical="center"/>
      <protection locked="0"/>
    </xf>
    <xf numFmtId="4" fontId="31" fillId="0" borderId="22" xfId="0" applyNumberFormat="1" applyFont="1" applyFill="1" applyBorder="1" applyAlignment="1" applyProtection="1">
      <alignment horizontal="left" vertical="center"/>
      <protection locked="0"/>
    </xf>
    <xf numFmtId="4" fontId="33" fillId="0" borderId="56" xfId="0" applyNumberFormat="1" applyFont="1" applyBorder="1" applyAlignment="1" applyProtection="1">
      <alignment horizontal="left" vertical="center"/>
      <protection locked="0"/>
    </xf>
    <xf numFmtId="4" fontId="33" fillId="0" borderId="22" xfId="0" applyNumberFormat="1" applyFont="1" applyBorder="1" applyAlignment="1" applyProtection="1">
      <alignment horizontal="left" vertical="center"/>
      <protection locked="0"/>
    </xf>
    <xf numFmtId="4" fontId="33" fillId="0" borderId="54" xfId="0" applyNumberFormat="1" applyFont="1" applyFill="1" applyBorder="1" applyAlignment="1">
      <alignment horizontal="left" vertical="center" wrapText="1"/>
    </xf>
    <xf numFmtId="4" fontId="33" fillId="0" borderId="20" xfId="0" applyNumberFormat="1" applyFont="1" applyFill="1" applyBorder="1" applyAlignment="1">
      <alignment horizontal="left" vertical="center" wrapText="1"/>
    </xf>
    <xf numFmtId="4" fontId="31" fillId="0" borderId="56" xfId="0" applyNumberFormat="1" applyFont="1" applyFill="1" applyBorder="1" applyAlignment="1">
      <alignment horizontal="left" vertical="center" wrapText="1"/>
    </xf>
    <xf numFmtId="4" fontId="33" fillId="0" borderId="71" xfId="0" applyNumberFormat="1" applyFont="1" applyBorder="1" applyAlignment="1" applyProtection="1">
      <alignment horizontal="left" vertical="center"/>
      <protection locked="0"/>
    </xf>
    <xf numFmtId="4" fontId="33" fillId="0" borderId="24" xfId="0" applyNumberFormat="1" applyFont="1" applyBorder="1" applyAlignment="1" applyProtection="1">
      <alignment horizontal="left" vertical="center"/>
      <protection locked="0"/>
    </xf>
    <xf numFmtId="4" fontId="39" fillId="41" borderId="57" xfId="0" applyNumberFormat="1" applyFont="1" applyFill="1" applyBorder="1" applyAlignment="1" applyProtection="1">
      <alignment horizontal="justify" vertical="center"/>
      <protection locked="0"/>
    </xf>
    <xf numFmtId="4" fontId="39" fillId="41" borderId="16" xfId="0" applyNumberFormat="1" applyFont="1" applyFill="1" applyBorder="1" applyAlignment="1" applyProtection="1">
      <alignment horizontal="justify" vertical="center"/>
      <protection locked="0"/>
    </xf>
    <xf numFmtId="0" fontId="31" fillId="0" borderId="16" xfId="0" applyFont="1" applyBorder="1" applyAlignment="1">
      <alignment vertical="center"/>
    </xf>
    <xf numFmtId="4" fontId="39" fillId="0" borderId="54" xfId="0" applyNumberFormat="1" applyFont="1" applyBorder="1" applyAlignment="1" applyProtection="1">
      <alignment horizontal="justify" vertical="center"/>
      <protection locked="0"/>
    </xf>
    <xf numFmtId="4" fontId="39" fillId="0" borderId="20" xfId="0" applyNumberFormat="1" applyFont="1" applyBorder="1" applyAlignment="1" applyProtection="1">
      <alignment horizontal="justify" vertical="center"/>
      <protection locked="0"/>
    </xf>
    <xf numFmtId="4" fontId="36" fillId="0" borderId="0" xfId="0" applyNumberFormat="1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4" fontId="32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horizontal="left" vertical="center"/>
    </xf>
    <xf numFmtId="4" fontId="39" fillId="0" borderId="57" xfId="0" applyNumberFormat="1" applyFont="1" applyFill="1" applyBorder="1" applyAlignment="1" applyProtection="1">
      <alignment vertical="center" wrapText="1"/>
      <protection locked="0"/>
    </xf>
    <xf numFmtId="4" fontId="33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75" xfId="0" applyFont="1" applyFill="1" applyBorder="1" applyAlignment="1">
      <alignment vertical="center"/>
    </xf>
    <xf numFmtId="4" fontId="30" fillId="0" borderId="0" xfId="0" applyNumberFormat="1" applyFont="1" applyFill="1" applyBorder="1" applyAlignment="1">
      <alignment horizontal="left" vertical="center" wrapText="1"/>
    </xf>
    <xf numFmtId="4" fontId="33" fillId="0" borderId="71" xfId="0" applyNumberFormat="1" applyFont="1" applyFill="1" applyBorder="1" applyAlignment="1">
      <alignment horizontal="left" vertical="center" wrapText="1"/>
    </xf>
    <xf numFmtId="4" fontId="33" fillId="0" borderId="24" xfId="0" applyNumberFormat="1" applyFont="1" applyFill="1" applyBorder="1" applyAlignment="1">
      <alignment horizontal="left" vertical="center" wrapText="1"/>
    </xf>
    <xf numFmtId="0" fontId="31" fillId="0" borderId="38" xfId="0" applyFont="1" applyBorder="1" applyAlignment="1">
      <alignment horizontal="center" vertical="center" wrapText="1"/>
    </xf>
    <xf numFmtId="4" fontId="39" fillId="42" borderId="57" xfId="0" applyNumberFormat="1" applyFont="1" applyFill="1" applyBorder="1" applyAlignment="1">
      <alignment horizontal="left" vertical="center" wrapText="1"/>
    </xf>
    <xf numFmtId="4" fontId="39" fillId="42" borderId="16" xfId="0" applyNumberFormat="1" applyFont="1" applyFill="1" applyBorder="1" applyAlignment="1">
      <alignment horizontal="left" vertical="center" wrapText="1"/>
    </xf>
    <xf numFmtId="4" fontId="32" fillId="41" borderId="57" xfId="0" applyNumberFormat="1" applyFont="1" applyFill="1" applyBorder="1" applyAlignment="1">
      <alignment horizontal="center" vertical="center"/>
    </xf>
    <xf numFmtId="4" fontId="32" fillId="41" borderId="16" xfId="0" applyNumberFormat="1" applyFont="1" applyFill="1" applyBorder="1" applyAlignment="1">
      <alignment horizontal="center" vertical="center"/>
    </xf>
    <xf numFmtId="4" fontId="39" fillId="0" borderId="71" xfId="0" applyNumberFormat="1" applyFont="1" applyBorder="1" applyAlignment="1" applyProtection="1">
      <alignment horizontal="justify" vertical="center"/>
      <protection locked="0"/>
    </xf>
    <xf numFmtId="4" fontId="39" fillId="0" borderId="24" xfId="0" applyNumberFormat="1" applyFont="1" applyBorder="1" applyAlignment="1" applyProtection="1">
      <alignment horizontal="justify" vertical="center"/>
      <protection locked="0"/>
    </xf>
    <xf numFmtId="4" fontId="31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46" fillId="42" borderId="103" xfId="0" applyFont="1" applyFill="1" applyBorder="1"/>
    <xf numFmtId="0" fontId="46" fillId="42" borderId="116" xfId="0" applyFont="1" applyFill="1" applyBorder="1"/>
    <xf numFmtId="4" fontId="32" fillId="42" borderId="70" xfId="0" applyNumberFormat="1" applyFont="1" applyFill="1" applyBorder="1" applyAlignment="1" applyProtection="1">
      <alignment horizontal="center" vertical="center"/>
      <protection locked="0"/>
    </xf>
    <xf numFmtId="4" fontId="32" fillId="42" borderId="53" xfId="0" applyNumberFormat="1" applyFont="1" applyFill="1" applyBorder="1" applyAlignment="1" applyProtection="1">
      <alignment horizontal="center" vertical="center"/>
      <protection locked="0"/>
    </xf>
    <xf numFmtId="4" fontId="32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2" borderId="74" xfId="0" applyNumberFormat="1" applyFont="1" applyFill="1" applyBorder="1" applyAlignment="1" applyProtection="1">
      <alignment horizontal="center" vertical="center"/>
      <protection locked="0"/>
    </xf>
    <xf numFmtId="4" fontId="32" fillId="42" borderId="14" xfId="0" applyNumberFormat="1" applyFont="1" applyFill="1" applyBorder="1" applyAlignment="1" applyProtection="1">
      <alignment horizontal="center" vertical="center"/>
      <protection locked="0"/>
    </xf>
    <xf numFmtId="4" fontId="32" fillId="42" borderId="13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vertical="center"/>
    </xf>
    <xf numFmtId="4" fontId="39" fillId="41" borderId="16" xfId="0" applyNumberFormat="1" applyFont="1" applyFill="1" applyBorder="1" applyAlignment="1">
      <alignment horizontal="center" vertical="center" wrapText="1"/>
    </xf>
    <xf numFmtId="0" fontId="47" fillId="0" borderId="105" xfId="0" applyFont="1" applyFill="1" applyBorder="1"/>
    <xf numFmtId="0" fontId="47" fillId="0" borderId="84" xfId="0" applyFont="1" applyFill="1" applyBorder="1"/>
    <xf numFmtId="0" fontId="46" fillId="42" borderId="105" xfId="0" applyFont="1" applyFill="1" applyBorder="1"/>
    <xf numFmtId="0" fontId="48" fillId="0" borderId="0" xfId="0" applyFont="1" applyAlignment="1">
      <alignment horizontal="left" wrapText="1"/>
    </xf>
    <xf numFmtId="0" fontId="52" fillId="0" borderId="0" xfId="0" applyFont="1" applyAlignment="1">
      <alignment horizontal="left"/>
    </xf>
    <xf numFmtId="0" fontId="37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4" fontId="32" fillId="0" borderId="0" xfId="0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>
      <alignment horizontal="left" vertical="center"/>
    </xf>
    <xf numFmtId="4" fontId="39" fillId="42" borderId="57" xfId="0" applyNumberFormat="1" applyFont="1" applyFill="1" applyBorder="1" applyAlignment="1" applyProtection="1">
      <alignment horizontal="center" vertical="center"/>
      <protection locked="0"/>
    </xf>
    <xf numFmtId="4" fontId="39" fillId="42" borderId="38" xfId="0" applyNumberFormat="1" applyFont="1" applyFill="1" applyBorder="1" applyAlignment="1" applyProtection="1">
      <alignment horizontal="center" vertical="center"/>
      <protection locked="0"/>
    </xf>
    <xf numFmtId="4" fontId="39" fillId="42" borderId="16" xfId="0" applyNumberFormat="1" applyFont="1" applyFill="1" applyBorder="1" applyAlignment="1" applyProtection="1">
      <alignment horizontal="center"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46" fillId="43" borderId="102" xfId="0" applyFont="1" applyFill="1" applyBorder="1" applyAlignment="1">
      <alignment wrapText="1"/>
    </xf>
    <xf numFmtId="0" fontId="46" fillId="43" borderId="118" xfId="0" applyFont="1" applyFill="1" applyBorder="1" applyAlignment="1">
      <alignment wrapText="1"/>
    </xf>
    <xf numFmtId="0" fontId="46" fillId="43" borderId="54" xfId="0" applyFont="1" applyFill="1" applyBorder="1" applyAlignment="1">
      <alignment horizontal="center" wrapText="1"/>
    </xf>
    <xf numFmtId="0" fontId="46" fillId="43" borderId="39" xfId="0" applyFont="1" applyFill="1" applyBorder="1" applyAlignment="1">
      <alignment horizontal="center" wrapText="1"/>
    </xf>
    <xf numFmtId="0" fontId="46" fillId="43" borderId="20" xfId="0" applyFont="1" applyFill="1" applyBorder="1" applyAlignment="1">
      <alignment horizontal="center" wrapText="1"/>
    </xf>
    <xf numFmtId="0" fontId="47" fillId="0" borderId="113" xfId="0" applyFont="1" applyFill="1" applyBorder="1" applyAlignment="1">
      <alignment horizontal="left" wrapText="1" indent="1"/>
    </xf>
    <xf numFmtId="0" fontId="47" fillId="0" borderId="115" xfId="0" applyFont="1" applyFill="1" applyBorder="1" applyAlignment="1">
      <alignment horizontal="left" wrapText="1" indent="1"/>
    </xf>
    <xf numFmtId="0" fontId="47" fillId="0" borderId="105" xfId="0" applyFont="1" applyBorder="1" applyAlignment="1">
      <alignment wrapText="1"/>
    </xf>
    <xf numFmtId="0" fontId="47" fillId="0" borderId="117" xfId="0" applyFont="1" applyBorder="1" applyAlignment="1">
      <alignment wrapText="1"/>
    </xf>
    <xf numFmtId="0" fontId="47" fillId="0" borderId="105" xfId="0" applyFont="1" applyBorder="1"/>
    <xf numFmtId="0" fontId="47" fillId="0" borderId="84" xfId="0" applyFont="1" applyBorder="1"/>
    <xf numFmtId="0" fontId="46" fillId="43" borderId="52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89" xfId="0" applyFont="1" applyBorder="1" applyAlignment="1">
      <alignment horizontal="center" vertical="center" wrapText="1"/>
    </xf>
    <xf numFmtId="0" fontId="46" fillId="44" borderId="105" xfId="0" applyFont="1" applyFill="1" applyBorder="1"/>
    <xf numFmtId="0" fontId="46" fillId="44" borderId="84" xfId="0" applyFont="1" applyFill="1" applyBorder="1"/>
    <xf numFmtId="0" fontId="46" fillId="44" borderId="105" xfId="0" applyFont="1" applyFill="1" applyBorder="1" applyAlignment="1"/>
    <xf numFmtId="0" fontId="46" fillId="44" borderId="106" xfId="0" applyFont="1" applyFill="1" applyBorder="1" applyAlignment="1"/>
    <xf numFmtId="0" fontId="31" fillId="0" borderId="84" xfId="0" applyFont="1" applyBorder="1" applyAlignment="1"/>
    <xf numFmtId="0" fontId="46" fillId="43" borderId="70" xfId="0" applyFont="1" applyFill="1" applyBorder="1" applyAlignment="1">
      <alignment horizontal="center" vertical="center" wrapText="1"/>
    </xf>
    <xf numFmtId="0" fontId="46" fillId="43" borderId="66" xfId="0" applyFont="1" applyFill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13" xfId="0" applyFont="1" applyBorder="1" applyAlignment="1">
      <alignment horizontal="center" vertical="center" wrapText="1"/>
    </xf>
    <xf numFmtId="0" fontId="31" fillId="0" borderId="122" xfId="0" applyFont="1" applyBorder="1" applyAlignment="1">
      <alignment horizontal="center" vertical="center" wrapText="1"/>
    </xf>
    <xf numFmtId="0" fontId="34" fillId="45" borderId="105" xfId="0" applyFont="1" applyFill="1" applyBorder="1"/>
    <xf numFmtId="0" fontId="46" fillId="45" borderId="84" xfId="0" applyFont="1" applyFill="1" applyBorder="1"/>
    <xf numFmtId="0" fontId="47" fillId="0" borderId="108" xfId="0" applyFont="1" applyBorder="1"/>
    <xf numFmtId="0" fontId="47" fillId="0" borderId="109" xfId="0" applyFont="1" applyBorder="1"/>
    <xf numFmtId="0" fontId="46" fillId="0" borderId="105" xfId="0" applyFont="1" applyFill="1" applyBorder="1"/>
    <xf numFmtId="0" fontId="46" fillId="0" borderId="106" xfId="0" applyFont="1" applyFill="1" applyBorder="1"/>
    <xf numFmtId="0" fontId="47" fillId="0" borderId="0" xfId="0" applyFont="1" applyBorder="1" applyAlignment="1">
      <alignment wrapText="1"/>
    </xf>
    <xf numFmtId="0" fontId="47" fillId="0" borderId="14" xfId="0" applyFont="1" applyBorder="1" applyAlignment="1">
      <alignment wrapText="1"/>
    </xf>
    <xf numFmtId="0" fontId="47" fillId="0" borderId="16" xfId="0" applyFont="1" applyBorder="1" applyAlignment="1">
      <alignment horizontal="center" vertical="center"/>
    </xf>
    <xf numFmtId="0" fontId="31" fillId="0" borderId="20" xfId="0" applyFont="1" applyFill="1" applyBorder="1" applyAlignment="1">
      <alignment vertical="center"/>
    </xf>
    <xf numFmtId="0" fontId="46" fillId="42" borderId="110" xfId="0" applyFont="1" applyFill="1" applyBorder="1" applyAlignment="1">
      <alignment horizontal="center" wrapText="1"/>
    </xf>
    <xf numFmtId="0" fontId="46" fillId="42" borderId="100" xfId="0" applyFont="1" applyFill="1" applyBorder="1" applyAlignment="1">
      <alignment horizontal="center" wrapText="1"/>
    </xf>
    <xf numFmtId="0" fontId="46" fillId="42" borderId="111" xfId="0" applyFont="1" applyFill="1" applyBorder="1" applyAlignment="1">
      <alignment horizontal="center" wrapText="1"/>
    </xf>
    <xf numFmtId="0" fontId="46" fillId="42" borderId="101" xfId="0" applyFont="1" applyFill="1" applyBorder="1" applyAlignment="1">
      <alignment horizontal="center" wrapText="1"/>
    </xf>
    <xf numFmtId="0" fontId="46" fillId="0" borderId="112" xfId="0" applyFont="1" applyFill="1" applyBorder="1"/>
    <xf numFmtId="0" fontId="46" fillId="42" borderId="58" xfId="0" applyFont="1" applyFill="1" applyBorder="1" applyAlignment="1">
      <alignment horizontal="center" wrapText="1"/>
    </xf>
    <xf numFmtId="0" fontId="46" fillId="42" borderId="11" xfId="0" applyFont="1" applyFill="1" applyBorder="1" applyAlignment="1">
      <alignment horizontal="center" wrapText="1"/>
    </xf>
    <xf numFmtId="0" fontId="46" fillId="42" borderId="70" xfId="0" applyFont="1" applyFill="1" applyBorder="1" applyAlignment="1">
      <alignment horizontal="center" wrapText="1"/>
    </xf>
    <xf numFmtId="0" fontId="46" fillId="42" borderId="113" xfId="0" applyFont="1" applyFill="1" applyBorder="1" applyAlignment="1">
      <alignment horizontal="center" wrapText="1"/>
    </xf>
    <xf numFmtId="0" fontId="35" fillId="42" borderId="58" xfId="40" applyFont="1" applyFill="1" applyBorder="1" applyAlignment="1">
      <alignment wrapText="1"/>
    </xf>
    <xf numFmtId="0" fontId="35" fillId="42" borderId="11" xfId="40" applyFont="1" applyFill="1" applyBorder="1" applyAlignment="1">
      <alignment wrapText="1"/>
    </xf>
    <xf numFmtId="0" fontId="46" fillId="42" borderId="57" xfId="0" applyFont="1" applyFill="1" applyBorder="1" applyAlignment="1">
      <alignment horizontal="center" wrapText="1"/>
    </xf>
    <xf numFmtId="0" fontId="46" fillId="42" borderId="38" xfId="0" applyFont="1" applyFill="1" applyBorder="1" applyAlignment="1">
      <alignment horizontal="center" wrapText="1"/>
    </xf>
    <xf numFmtId="0" fontId="46" fillId="42" borderId="16" xfId="0" applyFont="1" applyFill="1" applyBorder="1" applyAlignment="1">
      <alignment horizontal="center" wrapText="1"/>
    </xf>
    <xf numFmtId="0" fontId="46" fillId="42" borderId="114" xfId="0" applyFont="1" applyFill="1" applyBorder="1" applyAlignment="1">
      <alignment horizontal="center" wrapText="1"/>
    </xf>
    <xf numFmtId="0" fontId="46" fillId="42" borderId="115" xfId="0" applyFont="1" applyFill="1" applyBorder="1" applyAlignment="1">
      <alignment horizontal="center" wrapText="1"/>
    </xf>
    <xf numFmtId="4" fontId="32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38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38" xfId="0" applyNumberFormat="1" applyFont="1" applyFill="1" applyBorder="1" applyAlignment="1" applyProtection="1">
      <alignment vertical="center" wrapText="1"/>
      <protection locked="0"/>
    </xf>
    <xf numFmtId="4" fontId="32" fillId="0" borderId="16" xfId="0" applyNumberFormat="1" applyFont="1" applyFill="1" applyBorder="1" applyAlignment="1" applyProtection="1">
      <alignment vertical="center" wrapText="1"/>
      <protection locked="0"/>
    </xf>
    <xf numFmtId="4" fontId="33" fillId="0" borderId="54" xfId="0" applyNumberFormat="1" applyFont="1" applyFill="1" applyBorder="1" applyAlignment="1" applyProtection="1">
      <alignment vertical="center"/>
      <protection locked="0"/>
    </xf>
    <xf numFmtId="4" fontId="33" fillId="0" borderId="39" xfId="0" applyNumberFormat="1" applyFont="1" applyFill="1" applyBorder="1" applyAlignment="1" applyProtection="1">
      <alignment vertical="center"/>
      <protection locked="0"/>
    </xf>
    <xf numFmtId="4" fontId="33" fillId="0" borderId="20" xfId="0" applyNumberFormat="1" applyFont="1" applyFill="1" applyBorder="1" applyAlignment="1" applyProtection="1">
      <alignment vertical="center"/>
      <protection locked="0"/>
    </xf>
    <xf numFmtId="4" fontId="37" fillId="0" borderId="0" xfId="0" applyNumberFormat="1" applyFont="1" applyFill="1" applyBorder="1" applyAlignment="1" applyProtection="1">
      <alignment horizontal="left" vertical="center"/>
      <protection locked="0"/>
    </xf>
    <xf numFmtId="4" fontId="40" fillId="0" borderId="56" xfId="0" applyNumberFormat="1" applyFont="1" applyFill="1" applyBorder="1" applyAlignment="1" applyProtection="1">
      <alignment horizontal="left" vertical="center" indent="1"/>
      <protection locked="0"/>
    </xf>
    <xf numFmtId="4" fontId="40" fillId="0" borderId="41" xfId="0" applyNumberFormat="1" applyFont="1" applyFill="1" applyBorder="1" applyAlignment="1" applyProtection="1">
      <alignment horizontal="left" vertical="center" indent="1"/>
      <protection locked="0"/>
    </xf>
    <xf numFmtId="4" fontId="40" fillId="0" borderId="22" xfId="0" applyNumberFormat="1" applyFont="1" applyFill="1" applyBorder="1" applyAlignment="1" applyProtection="1">
      <alignment horizontal="left" vertical="center" indent="1"/>
      <protection locked="0"/>
    </xf>
    <xf numFmtId="4" fontId="39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2" fillId="41" borderId="57" xfId="0" applyNumberFormat="1" applyFont="1" applyFill="1" applyBorder="1" applyAlignment="1">
      <alignment horizontal="left" vertical="center"/>
    </xf>
    <xf numFmtId="4" fontId="32" fillId="41" borderId="16" xfId="0" applyNumberFormat="1" applyFont="1" applyFill="1" applyBorder="1" applyAlignment="1">
      <alignment horizontal="left" vertical="center"/>
    </xf>
    <xf numFmtId="4" fontId="33" fillId="0" borderId="54" xfId="0" applyNumberFormat="1" applyFont="1" applyBorder="1" applyAlignment="1" applyProtection="1">
      <alignment horizontal="left" vertical="center"/>
      <protection locked="0"/>
    </xf>
    <xf numFmtId="4" fontId="33" fillId="0" borderId="20" xfId="0" applyNumberFormat="1" applyFont="1" applyBorder="1" applyAlignment="1" applyProtection="1">
      <alignment horizontal="left" vertical="center"/>
      <protection locked="0"/>
    </xf>
    <xf numFmtId="4" fontId="39" fillId="42" borderId="70" xfId="0" applyNumberFormat="1" applyFont="1" applyFill="1" applyBorder="1" applyAlignment="1" applyProtection="1">
      <alignment horizontal="center" vertical="center"/>
      <protection locked="0"/>
    </xf>
    <xf numFmtId="4" fontId="39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1" borderId="63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41" xfId="0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55" xfId="0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40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56" xfId="0" applyNumberFormat="1" applyFont="1" applyFill="1" applyBorder="1" applyAlignment="1" applyProtection="1">
      <alignment horizontal="left" vertical="center" indent="1"/>
      <protection locked="0"/>
    </xf>
    <xf numFmtId="4" fontId="42" fillId="0" borderId="41" xfId="0" applyNumberFormat="1" applyFont="1" applyFill="1" applyBorder="1" applyAlignment="1" applyProtection="1">
      <alignment horizontal="left" vertical="center" indent="1"/>
      <protection locked="0"/>
    </xf>
    <xf numFmtId="4" fontId="42" fillId="0" borderId="22" xfId="0" applyNumberFormat="1" applyFont="1" applyFill="1" applyBorder="1" applyAlignment="1" applyProtection="1">
      <alignment horizontal="left" vertical="center" indent="1"/>
      <protection locked="0"/>
    </xf>
    <xf numFmtId="4" fontId="31" fillId="0" borderId="71" xfId="0" applyNumberFormat="1" applyFont="1" applyFill="1" applyBorder="1" applyAlignment="1" applyProtection="1">
      <alignment vertical="center"/>
      <protection locked="0"/>
    </xf>
    <xf numFmtId="4" fontId="31" fillId="0" borderId="67" xfId="0" applyNumberFormat="1" applyFont="1" applyFill="1" applyBorder="1" applyAlignment="1" applyProtection="1">
      <alignment vertical="center"/>
      <protection locked="0"/>
    </xf>
    <xf numFmtId="4" fontId="31" fillId="0" borderId="24" xfId="0" applyNumberFormat="1" applyFont="1" applyFill="1" applyBorder="1" applyAlignment="1" applyProtection="1">
      <alignment vertical="center"/>
      <protection locked="0"/>
    </xf>
    <xf numFmtId="4" fontId="32" fillId="0" borderId="74" xfId="0" applyNumberFormat="1" applyFont="1" applyFill="1" applyBorder="1" applyAlignment="1" applyProtection="1">
      <alignment vertical="center"/>
      <protection locked="0"/>
    </xf>
    <xf numFmtId="4" fontId="32" fillId="0" borderId="14" xfId="0" applyNumberFormat="1" applyFont="1" applyFill="1" applyBorder="1" applyAlignment="1" applyProtection="1">
      <alignment vertical="center"/>
      <protection locked="0"/>
    </xf>
    <xf numFmtId="4" fontId="32" fillId="0" borderId="13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Alignment="1">
      <alignment horizontal="left" vertical="center"/>
    </xf>
    <xf numFmtId="4" fontId="39" fillId="0" borderId="0" xfId="0" applyNumberFormat="1" applyFont="1" applyAlignment="1">
      <alignment horizontal="left" vertical="center"/>
    </xf>
    <xf numFmtId="4" fontId="33" fillId="0" borderId="57" xfId="0" applyNumberFormat="1" applyFont="1" applyBorder="1" applyAlignment="1">
      <alignment vertical="center" wrapText="1"/>
    </xf>
    <xf numFmtId="4" fontId="33" fillId="0" borderId="16" xfId="0" applyNumberFormat="1" applyFont="1" applyBorder="1" applyAlignment="1">
      <alignment vertical="center" wrapText="1"/>
    </xf>
    <xf numFmtId="4" fontId="39" fillId="41" borderId="70" xfId="0" applyNumberFormat="1" applyFont="1" applyFill="1" applyBorder="1" applyAlignment="1">
      <alignment horizontal="center" vertical="center"/>
    </xf>
    <xf numFmtId="4" fontId="39" fillId="41" borderId="53" xfId="0" applyNumberFormat="1" applyFont="1" applyFill="1" applyBorder="1" applyAlignment="1">
      <alignment horizontal="center" vertical="center"/>
    </xf>
    <xf numFmtId="4" fontId="39" fillId="41" borderId="14" xfId="0" applyNumberFormat="1" applyFont="1" applyFill="1" applyBorder="1" applyAlignment="1">
      <alignment horizontal="center" vertical="center"/>
    </xf>
    <xf numFmtId="4" fontId="39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4" fontId="32" fillId="42" borderId="78" xfId="0" applyNumberFormat="1" applyFont="1" applyFill="1" applyBorder="1" applyAlignment="1">
      <alignment horizontal="center" vertical="center" wrapText="1"/>
    </xf>
    <xf numFmtId="4" fontId="31" fillId="42" borderId="79" xfId="0" applyNumberFormat="1" applyFont="1" applyFill="1" applyBorder="1" applyAlignment="1">
      <alignment horizontal="center" vertical="center"/>
    </xf>
    <xf numFmtId="4" fontId="31" fillId="42" borderId="59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wrapText="1"/>
    </xf>
    <xf numFmtId="0" fontId="47" fillId="0" borderId="0" xfId="0" applyFont="1" applyAlignment="1"/>
    <xf numFmtId="4" fontId="34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63" xfId="0" applyFont="1" applyBorder="1" applyAlignment="1">
      <alignment horizontal="center" vertical="center" wrapText="1"/>
    </xf>
    <xf numFmtId="0" fontId="32" fillId="0" borderId="57" xfId="40" applyFont="1" applyFill="1" applyBorder="1" applyAlignment="1" applyProtection="1">
      <alignment vertical="center" wrapText="1"/>
    </xf>
    <xf numFmtId="0" fontId="32" fillId="0" borderId="38" xfId="40" applyFont="1" applyFill="1" applyBorder="1" applyAlignment="1" applyProtection="1">
      <alignment vertical="center" wrapText="1"/>
    </xf>
    <xf numFmtId="0" fontId="32" fillId="0" borderId="16" xfId="40" applyFont="1" applyFill="1" applyBorder="1" applyAlignment="1" applyProtection="1">
      <alignment vertical="center" wrapText="1"/>
    </xf>
    <xf numFmtId="4" fontId="34" fillId="42" borderId="57" xfId="0" applyNumberFormat="1" applyFont="1" applyFill="1" applyBorder="1" applyAlignment="1">
      <alignment horizontal="left" vertical="center" wrapText="1"/>
    </xf>
    <xf numFmtId="4" fontId="39" fillId="42" borderId="38" xfId="0" applyNumberFormat="1" applyFont="1" applyFill="1" applyBorder="1" applyAlignment="1">
      <alignment horizontal="left" vertical="center" wrapText="1"/>
    </xf>
    <xf numFmtId="14" fontId="47" fillId="0" borderId="0" xfId="0" applyNumberFormat="1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4" fontId="33" fillId="0" borderId="76" xfId="0" applyNumberFormat="1" applyFont="1" applyFill="1" applyBorder="1" applyAlignment="1">
      <alignment vertical="center" wrapText="1"/>
    </xf>
    <xf numFmtId="4" fontId="33" fillId="0" borderId="20" xfId="0" applyNumberFormat="1" applyFont="1" applyFill="1" applyBorder="1" applyAlignment="1">
      <alignment vertical="center" wrapText="1"/>
    </xf>
    <xf numFmtId="4" fontId="33" fillId="0" borderId="40" xfId="0" applyNumberFormat="1" applyFont="1" applyFill="1" applyBorder="1" applyAlignment="1">
      <alignment vertical="center" wrapText="1"/>
    </xf>
    <xf numFmtId="4" fontId="33" fillId="0" borderId="40" xfId="0" applyNumberFormat="1" applyFont="1" applyFill="1" applyBorder="1" applyAlignment="1">
      <alignment horizontal="left" vertical="center" wrapText="1"/>
    </xf>
    <xf numFmtId="4" fontId="33" fillId="0" borderId="22" xfId="0" applyNumberFormat="1" applyFont="1" applyFill="1" applyBorder="1" applyAlignment="1">
      <alignment horizontal="left" vertical="center" wrapText="1"/>
    </xf>
    <xf numFmtId="4" fontId="33" fillId="0" borderId="77" xfId="0" applyNumberFormat="1" applyFont="1" applyFill="1" applyBorder="1" applyAlignment="1">
      <alignment horizontal="left" vertical="center" wrapText="1"/>
    </xf>
    <xf numFmtId="4" fontId="39" fillId="41" borderId="48" xfId="0" applyNumberFormat="1" applyFont="1" applyFill="1" applyBorder="1" applyAlignment="1">
      <alignment vertical="center"/>
    </xf>
    <xf numFmtId="4" fontId="39" fillId="41" borderId="16" xfId="0" applyNumberFormat="1" applyFont="1" applyFill="1" applyBorder="1" applyAlignment="1">
      <alignment vertical="center"/>
    </xf>
    <xf numFmtId="4" fontId="39" fillId="0" borderId="41" xfId="0" applyNumberFormat="1" applyFont="1" applyFill="1" applyBorder="1" applyAlignment="1" applyProtection="1">
      <alignment vertical="center"/>
      <protection locked="0"/>
    </xf>
    <xf numFmtId="0" fontId="46" fillId="0" borderId="0" xfId="0" applyFont="1" applyAlignment="1">
      <alignment horizontal="left" wrapText="1"/>
    </xf>
    <xf numFmtId="0" fontId="31" fillId="0" borderId="0" xfId="0" applyFont="1" applyAlignment="1"/>
    <xf numFmtId="0" fontId="31" fillId="0" borderId="0" xfId="42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47" fillId="42" borderId="74" xfId="0" applyFont="1" applyFill="1" applyBorder="1" applyAlignment="1">
      <alignment horizontal="center" vertical="center"/>
    </xf>
    <xf numFmtId="0" fontId="47" fillId="42" borderId="13" xfId="0" applyFont="1" applyFill="1" applyBorder="1" applyAlignment="1">
      <alignment horizontal="center" vertical="center"/>
    </xf>
    <xf numFmtId="0" fontId="32" fillId="42" borderId="57" xfId="0" applyFont="1" applyFill="1" applyBorder="1" applyAlignment="1">
      <alignment horizontal="center" vertical="center"/>
    </xf>
    <xf numFmtId="0" fontId="32" fillId="42" borderId="38" xfId="0" applyFont="1" applyFill="1" applyBorder="1" applyAlignment="1">
      <alignment horizontal="center" vertical="center"/>
    </xf>
    <xf numFmtId="0" fontId="32" fillId="42" borderId="16" xfId="0" applyFont="1" applyFill="1" applyBorder="1" applyAlignment="1">
      <alignment horizontal="center" vertical="center"/>
    </xf>
    <xf numFmtId="4" fontId="39" fillId="0" borderId="107" xfId="0" applyNumberFormat="1" applyFont="1" applyFill="1" applyBorder="1" applyAlignment="1">
      <alignment vertical="center"/>
    </xf>
    <xf numFmtId="4" fontId="39" fillId="0" borderId="106" xfId="0" applyNumberFormat="1" applyFont="1" applyFill="1" applyBorder="1" applyAlignment="1">
      <alignment vertical="center"/>
    </xf>
    <xf numFmtId="0" fontId="31" fillId="0" borderId="84" xfId="0" applyFont="1" applyFill="1" applyBorder="1" applyAlignment="1"/>
    <xf numFmtId="4" fontId="33" fillId="0" borderId="71" xfId="0" applyNumberFormat="1" applyFont="1" applyFill="1" applyBorder="1" applyAlignment="1" applyProtection="1">
      <alignment horizontal="left" vertical="center"/>
      <protection locked="0"/>
    </xf>
    <xf numFmtId="4" fontId="33" fillId="0" borderId="24" xfId="0" applyNumberFormat="1" applyFont="1" applyFill="1" applyBorder="1" applyAlignment="1" applyProtection="1">
      <alignment horizontal="left" vertical="center"/>
      <protection locked="0"/>
    </xf>
    <xf numFmtId="4" fontId="39" fillId="42" borderId="57" xfId="0" applyNumberFormat="1" applyFont="1" applyFill="1" applyBorder="1" applyAlignment="1" applyProtection="1">
      <alignment vertical="center"/>
      <protection locked="0"/>
    </xf>
    <xf numFmtId="4" fontId="39" fillId="42" borderId="38" xfId="0" applyNumberFormat="1" applyFont="1" applyFill="1" applyBorder="1" applyAlignment="1" applyProtection="1">
      <alignment vertical="center"/>
      <protection locked="0"/>
    </xf>
    <xf numFmtId="4" fontId="39" fillId="42" borderId="16" xfId="0" applyNumberFormat="1" applyFont="1" applyFill="1" applyBorder="1" applyAlignment="1" applyProtection="1">
      <alignment vertical="center"/>
      <protection locked="0"/>
    </xf>
    <xf numFmtId="4" fontId="42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42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31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2" xfId="0" applyNumberFormat="1" applyFont="1" applyFill="1" applyBorder="1" applyAlignment="1" applyProtection="1">
      <alignment horizontal="left" vertical="center" wrapText="1"/>
      <protection locked="0"/>
    </xf>
  </cellXfs>
  <cellStyles count="88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3" xfId="39"/>
    <cellStyle name="Normalny" xfId="0" builtinId="0"/>
    <cellStyle name="Normalny 2" xfId="40"/>
    <cellStyle name="Normalny 3" xfId="41"/>
    <cellStyle name="Normalny_dzielnice termin spr." xfId="42"/>
    <cellStyle name="Note" xfId="43"/>
    <cellStyle name="Output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Emph" xfId="79"/>
    <cellStyle name="SAPBEXstdItem" xfId="80"/>
    <cellStyle name="SAPBEXstdItemX" xfId="81"/>
    <cellStyle name="SAPBEXtitle" xfId="82"/>
    <cellStyle name="SAPBEXundefined" xfId="83"/>
    <cellStyle name="Sheet Title" xfId="84"/>
    <cellStyle name="Total" xfId="85"/>
    <cellStyle name="Walutowy" xfId="86" builtinId="4"/>
    <cellStyle name="Warning Text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6%20Wydzia&#322;%20ksi&#281;gowo&#347;ci\SF%202016\&#321;&#261;czneSF_2016_09.05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6"/>
      <sheetName val="RZiS 31.12.2016"/>
      <sheetName val="ZZwF 31.12.2016"/>
      <sheetName val="Aktywa BO 2016"/>
      <sheetName val="Pasywa BO 2016"/>
      <sheetName val="Aktywa BZ 2016"/>
      <sheetName val="Pasywa BZ 2016"/>
      <sheetName val="RZiS BO 2016"/>
      <sheetName val="RZiS BZ 2016"/>
      <sheetName val="ZZwF BO 2016"/>
      <sheetName val="ZZwF BZ 2016"/>
      <sheetName val="Wykaz eliminacji"/>
      <sheetName val="Info uzup bilans"/>
      <sheetName val="Info uzup RZiS"/>
      <sheetName val="Info uzup ZZwF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29"/>
      <sheetName val="Nota 30"/>
      <sheetName val="Nota 32"/>
      <sheetName val="Arkusz7"/>
    </sheetNames>
    <sheetDataSet>
      <sheetData sheetId="0" refreshError="1"/>
      <sheetData sheetId="1" refreshError="1"/>
      <sheetData sheetId="2" refreshError="1">
        <row r="7">
          <cell r="D7">
            <v>112761621628.82001</v>
          </cell>
        </row>
        <row r="8">
          <cell r="D8">
            <v>27316718057.380001</v>
          </cell>
        </row>
        <row r="9">
          <cell r="D9">
            <v>7997841834.0600004</v>
          </cell>
        </row>
        <row r="10">
          <cell r="D10">
            <v>13801865521.42</v>
          </cell>
        </row>
        <row r="11">
          <cell r="D11">
            <v>0</v>
          </cell>
        </row>
        <row r="12">
          <cell r="D12">
            <v>1116867814.6400001</v>
          </cell>
        </row>
        <row r="13">
          <cell r="D13">
            <v>0</v>
          </cell>
        </row>
        <row r="14">
          <cell r="D14">
            <v>21115272.949999999</v>
          </cell>
        </row>
        <row r="15">
          <cell r="D15">
            <v>14648880.23</v>
          </cell>
        </row>
        <row r="16">
          <cell r="D16">
            <v>894626.04</v>
          </cell>
        </row>
        <row r="17">
          <cell r="D17">
            <v>0</v>
          </cell>
        </row>
        <row r="18">
          <cell r="D18">
            <v>4363484108.04</v>
          </cell>
        </row>
        <row r="19">
          <cell r="D19">
            <v>25888855734.050003</v>
          </cell>
        </row>
        <row r="20">
          <cell r="D20">
            <v>6139943569.3299999</v>
          </cell>
        </row>
        <row r="21">
          <cell r="D21">
            <v>14715532407.950001</v>
          </cell>
        </row>
        <row r="22">
          <cell r="D22">
            <v>5116351.2</v>
          </cell>
        </row>
        <row r="23">
          <cell r="D23">
            <v>3094923091.8800001</v>
          </cell>
        </row>
        <row r="24">
          <cell r="D24">
            <v>0</v>
          </cell>
        </row>
        <row r="25">
          <cell r="D25">
            <v>89952408.879999995</v>
          </cell>
        </row>
        <row r="26">
          <cell r="D26">
            <v>11641883.390000001</v>
          </cell>
        </row>
        <row r="27">
          <cell r="D27">
            <v>894626.04</v>
          </cell>
        </row>
        <row r="28">
          <cell r="D28">
            <v>1830851395.3800001</v>
          </cell>
        </row>
        <row r="29">
          <cell r="D29">
            <v>114189483952.15001</v>
          </cell>
        </row>
        <row r="30">
          <cell r="D30">
            <v>1977252344.5600004</v>
          </cell>
        </row>
        <row r="31">
          <cell r="D31">
            <v>9038299339.0300007</v>
          </cell>
        </row>
        <row r="32">
          <cell r="D32">
            <v>7061046994.4700003</v>
          </cell>
        </row>
        <row r="33">
          <cell r="D33">
            <v>8713074.9100000001</v>
          </cell>
        </row>
        <row r="34">
          <cell r="D34">
            <v>116158023221.8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28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opLeftCell="A14" workbookViewId="0">
      <selection activeCell="B1" sqref="B1"/>
    </sheetView>
  </sheetViews>
  <sheetFormatPr defaultColWidth="9.140625" defaultRowHeight="12.75" x14ac:dyDescent="0.2"/>
  <cols>
    <col min="1" max="1" width="33.28515625" style="433" customWidth="1"/>
    <col min="2" max="3" width="19.140625" style="433" customWidth="1"/>
    <col min="4" max="4" width="10" style="421" hidden="1" customWidth="1"/>
    <col min="5" max="5" width="33" style="433" customWidth="1"/>
    <col min="6" max="6" width="22.28515625" style="433" customWidth="1"/>
    <col min="7" max="7" width="22.140625" style="432" customWidth="1"/>
    <col min="8" max="8" width="15.85546875" style="429" customWidth="1"/>
    <col min="9" max="9" width="18.140625" style="430" customWidth="1"/>
    <col min="10" max="10" width="9.140625" style="431" customWidth="1"/>
    <col min="11" max="11" width="9.140625" style="432"/>
    <col min="12" max="16384" width="9.140625" style="433"/>
  </cols>
  <sheetData>
    <row r="1" spans="1:7" ht="25.5" x14ac:dyDescent="0.2">
      <c r="A1" s="423" t="s">
        <v>427</v>
      </c>
      <c r="B1" s="424" t="s">
        <v>428</v>
      </c>
      <c r="C1" s="425"/>
      <c r="D1" s="425"/>
      <c r="E1" s="426"/>
      <c r="F1" s="427" t="s">
        <v>429</v>
      </c>
      <c r="G1" s="428"/>
    </row>
    <row r="2" spans="1:7" x14ac:dyDescent="0.2">
      <c r="A2" s="434"/>
      <c r="B2" s="435"/>
      <c r="C2" s="436"/>
      <c r="D2" s="436"/>
      <c r="E2" s="437"/>
      <c r="F2" s="438"/>
      <c r="G2" s="439"/>
    </row>
    <row r="3" spans="1:7" x14ac:dyDescent="0.2">
      <c r="A3" s="434"/>
      <c r="B3" s="435"/>
      <c r="C3" s="436"/>
      <c r="D3" s="436"/>
      <c r="E3" s="437"/>
      <c r="F3" s="438"/>
      <c r="G3" s="439"/>
    </row>
    <row r="4" spans="1:7" hidden="1" x14ac:dyDescent="0.2">
      <c r="A4" s="434"/>
      <c r="B4" s="435"/>
      <c r="C4" s="436"/>
      <c r="D4" s="436"/>
      <c r="E4" s="437"/>
      <c r="F4" s="438"/>
      <c r="G4" s="439"/>
    </row>
    <row r="5" spans="1:7" x14ac:dyDescent="0.2">
      <c r="A5" s="440" t="s">
        <v>430</v>
      </c>
      <c r="B5" s="441" t="s">
        <v>592</v>
      </c>
      <c r="C5" s="442"/>
      <c r="D5" s="442"/>
      <c r="E5" s="443"/>
      <c r="F5" s="444"/>
      <c r="G5" s="445"/>
    </row>
    <row r="6" spans="1:7" x14ac:dyDescent="0.2">
      <c r="A6" s="446" t="s">
        <v>594</v>
      </c>
      <c r="B6" s="447"/>
      <c r="C6" s="448"/>
      <c r="D6" s="448"/>
      <c r="E6" s="449"/>
      <c r="F6" s="450"/>
      <c r="G6" s="451"/>
    </row>
    <row r="7" spans="1:7" x14ac:dyDescent="0.2">
      <c r="A7" s="452" t="s">
        <v>139</v>
      </c>
      <c r="B7" s="452" t="s">
        <v>157</v>
      </c>
      <c r="C7" s="452" t="s">
        <v>158</v>
      </c>
      <c r="D7" s="417"/>
      <c r="E7" s="452" t="s">
        <v>141</v>
      </c>
      <c r="F7" s="452" t="s">
        <v>157</v>
      </c>
      <c r="G7" s="453" t="s">
        <v>158</v>
      </c>
    </row>
    <row r="8" spans="1:7" x14ac:dyDescent="0.2">
      <c r="A8" s="454" t="s">
        <v>431</v>
      </c>
      <c r="B8" s="455">
        <f>B9+B10+B20+B21+B25+B26</f>
        <v>191666682.08000001</v>
      </c>
      <c r="C8" s="455">
        <f>C9+C10+C20+C21+C25+C26</f>
        <v>214036490.5</v>
      </c>
      <c r="D8" s="417"/>
      <c r="E8" s="454" t="s">
        <v>432</v>
      </c>
      <c r="F8" s="455">
        <f>SUM(F9+F10+F13+F14)</f>
        <v>188373043.84999999</v>
      </c>
      <c r="G8" s="455">
        <f>SUM(G9+G10+G13+G14)</f>
        <v>211482176.63</v>
      </c>
    </row>
    <row r="9" spans="1:7" x14ac:dyDescent="0.2">
      <c r="A9" s="454" t="s">
        <v>433</v>
      </c>
      <c r="B9" s="456">
        <v>0</v>
      </c>
      <c r="C9" s="456">
        <v>0</v>
      </c>
      <c r="D9" s="418" t="s">
        <v>434</v>
      </c>
      <c r="E9" s="454" t="s">
        <v>435</v>
      </c>
      <c r="F9" s="457">
        <v>233717758.75999999</v>
      </c>
      <c r="G9" s="457">
        <v>249084652.25999999</v>
      </c>
    </row>
    <row r="10" spans="1:7" x14ac:dyDescent="0.2">
      <c r="A10" s="454" t="s">
        <v>436</v>
      </c>
      <c r="B10" s="456">
        <f>B11+B18+B19</f>
        <v>186919165.32000002</v>
      </c>
      <c r="C10" s="456">
        <f>C11+C18+C19</f>
        <v>209212708.52000001</v>
      </c>
      <c r="D10" s="418"/>
      <c r="E10" s="454" t="s">
        <v>437</v>
      </c>
      <c r="F10" s="457">
        <f>F11+F12</f>
        <v>-45344714.909999996</v>
      </c>
      <c r="G10" s="457">
        <f>G11+G12</f>
        <v>-37602475.630000003</v>
      </c>
    </row>
    <row r="11" spans="1:7" x14ac:dyDescent="0.2">
      <c r="A11" s="454" t="s">
        <v>438</v>
      </c>
      <c r="B11" s="456">
        <f>B12+SUM(B14:B17)</f>
        <v>179333180.61000001</v>
      </c>
      <c r="C11" s="456">
        <f>C12+SUM(C14:C17)</f>
        <v>182862822.53</v>
      </c>
      <c r="D11" s="418" t="s">
        <v>439</v>
      </c>
      <c r="E11" s="458" t="s">
        <v>440</v>
      </c>
      <c r="F11" s="459">
        <v>0</v>
      </c>
      <c r="G11" s="459">
        <v>0</v>
      </c>
    </row>
    <row r="12" spans="1:7" x14ac:dyDescent="0.2">
      <c r="A12" s="458" t="s">
        <v>441</v>
      </c>
      <c r="B12" s="460">
        <v>105668914</v>
      </c>
      <c r="C12" s="460">
        <v>109133474.45</v>
      </c>
      <c r="D12" s="418"/>
      <c r="E12" s="458" t="s">
        <v>442</v>
      </c>
      <c r="F12" s="459">
        <v>-45344714.909999996</v>
      </c>
      <c r="G12" s="459">
        <v>-37602475.630000003</v>
      </c>
    </row>
    <row r="13" spans="1:7" ht="51" x14ac:dyDescent="0.2">
      <c r="A13" s="458" t="s">
        <v>443</v>
      </c>
      <c r="B13" s="460">
        <v>3631676.24</v>
      </c>
      <c r="C13" s="460">
        <v>3631676.24</v>
      </c>
      <c r="D13" s="418"/>
      <c r="E13" s="454" t="s">
        <v>444</v>
      </c>
      <c r="F13" s="457">
        <v>0</v>
      </c>
      <c r="G13" s="457">
        <v>0</v>
      </c>
    </row>
    <row r="14" spans="1:7" ht="25.5" x14ac:dyDescent="0.2">
      <c r="A14" s="458" t="s">
        <v>445</v>
      </c>
      <c r="B14" s="460">
        <v>73011721.359999999</v>
      </c>
      <c r="C14" s="460">
        <v>73135228.730000004</v>
      </c>
      <c r="D14" s="418"/>
      <c r="E14" s="454" t="s">
        <v>446</v>
      </c>
      <c r="F14" s="457">
        <v>0</v>
      </c>
      <c r="G14" s="457">
        <v>0</v>
      </c>
    </row>
    <row r="15" spans="1:7" x14ac:dyDescent="0.2">
      <c r="A15" s="458" t="s">
        <v>447</v>
      </c>
      <c r="B15" s="460">
        <v>178676.5</v>
      </c>
      <c r="C15" s="460">
        <v>174334.32</v>
      </c>
      <c r="D15" s="418"/>
      <c r="E15" s="454" t="s">
        <v>448</v>
      </c>
      <c r="F15" s="461">
        <v>0</v>
      </c>
      <c r="G15" s="461">
        <v>0</v>
      </c>
    </row>
    <row r="16" spans="1:7" x14ac:dyDescent="0.2">
      <c r="A16" s="458" t="s">
        <v>449</v>
      </c>
      <c r="B16" s="460">
        <v>43269.93</v>
      </c>
      <c r="C16" s="460">
        <v>21634.97</v>
      </c>
      <c r="D16" s="418"/>
      <c r="E16" s="454" t="s">
        <v>450</v>
      </c>
      <c r="F16" s="461">
        <v>0</v>
      </c>
      <c r="G16" s="461">
        <v>0</v>
      </c>
    </row>
    <row r="17" spans="1:10" ht="25.5" x14ac:dyDescent="0.2">
      <c r="A17" s="458" t="s">
        <v>451</v>
      </c>
      <c r="B17" s="460">
        <v>430598.82</v>
      </c>
      <c r="C17" s="460">
        <v>398150.06</v>
      </c>
      <c r="D17" s="418"/>
      <c r="E17" s="454" t="s">
        <v>595</v>
      </c>
      <c r="F17" s="462">
        <f>F18+F19+F30+F31</f>
        <v>14867269.619999999</v>
      </c>
      <c r="G17" s="462">
        <v>15808364.08</v>
      </c>
    </row>
    <row r="18" spans="1:10" x14ac:dyDescent="0.2">
      <c r="A18" s="454" t="s">
        <v>452</v>
      </c>
      <c r="B18" s="456">
        <v>7585984.71</v>
      </c>
      <c r="C18" s="456">
        <v>26349885.989999998</v>
      </c>
      <c r="D18" s="418" t="s">
        <v>149</v>
      </c>
      <c r="E18" s="458" t="s">
        <v>596</v>
      </c>
      <c r="F18" s="457">
        <v>100765</v>
      </c>
      <c r="G18" s="457">
        <v>100765</v>
      </c>
    </row>
    <row r="19" spans="1:10" ht="25.5" x14ac:dyDescent="0.2">
      <c r="A19" s="454" t="s">
        <v>453</v>
      </c>
      <c r="B19" s="463">
        <v>0</v>
      </c>
      <c r="C19" s="463">
        <v>0</v>
      </c>
      <c r="D19" s="418"/>
      <c r="E19" s="454" t="s">
        <v>454</v>
      </c>
      <c r="F19" s="464">
        <f>SUM(F20:F27)</f>
        <v>6249598.21</v>
      </c>
      <c r="G19" s="464">
        <f>SUM(G20:G27)</f>
        <v>7836025.1600000001</v>
      </c>
    </row>
    <row r="20" spans="1:10" x14ac:dyDescent="0.2">
      <c r="A20" s="454" t="s">
        <v>455</v>
      </c>
      <c r="B20" s="456">
        <v>4747516.76</v>
      </c>
      <c r="C20" s="456">
        <v>4823781.9800000004</v>
      </c>
      <c r="D20" s="418" t="s">
        <v>456</v>
      </c>
      <c r="E20" s="458" t="s">
        <v>457</v>
      </c>
      <c r="F20" s="459">
        <v>140990.20000000001</v>
      </c>
      <c r="G20" s="459">
        <v>299129.49</v>
      </c>
    </row>
    <row r="21" spans="1:10" x14ac:dyDescent="0.2">
      <c r="A21" s="454" t="s">
        <v>458</v>
      </c>
      <c r="B21" s="456">
        <f>SUM(B22:B24)</f>
        <v>0</v>
      </c>
      <c r="C21" s="456">
        <f>SUM(C22:C24)</f>
        <v>0</v>
      </c>
      <c r="D21" s="418"/>
      <c r="E21" s="458" t="s">
        <v>459</v>
      </c>
      <c r="F21" s="459">
        <v>49903</v>
      </c>
      <c r="G21" s="459">
        <v>60736</v>
      </c>
    </row>
    <row r="22" spans="1:10" ht="25.5" x14ac:dyDescent="0.2">
      <c r="A22" s="458" t="s">
        <v>460</v>
      </c>
      <c r="B22" s="460">
        <v>0</v>
      </c>
      <c r="C22" s="460">
        <v>0</v>
      </c>
      <c r="D22" s="418"/>
      <c r="E22" s="458" t="s">
        <v>461</v>
      </c>
      <c r="F22" s="459">
        <v>370368.91</v>
      </c>
      <c r="G22" s="459">
        <v>425203.35</v>
      </c>
      <c r="I22" s="465"/>
    </row>
    <row r="23" spans="1:10" x14ac:dyDescent="0.2">
      <c r="A23" s="458" t="s">
        <v>462</v>
      </c>
      <c r="B23" s="466">
        <v>0</v>
      </c>
      <c r="C23" s="466">
        <v>0</v>
      </c>
      <c r="D23" s="418"/>
      <c r="E23" s="458" t="s">
        <v>463</v>
      </c>
      <c r="F23" s="459">
        <v>656982.14</v>
      </c>
      <c r="G23" s="459">
        <v>752833.22</v>
      </c>
      <c r="I23" s="467"/>
    </row>
    <row r="24" spans="1:10" ht="25.5" x14ac:dyDescent="0.2">
      <c r="A24" s="458" t="s">
        <v>464</v>
      </c>
      <c r="B24" s="466">
        <v>0</v>
      </c>
      <c r="C24" s="466">
        <v>0</v>
      </c>
      <c r="D24" s="418"/>
      <c r="E24" s="458" t="s">
        <v>465</v>
      </c>
      <c r="F24" s="459">
        <v>4192297.6</v>
      </c>
      <c r="G24" s="459">
        <v>5365595.5199999996</v>
      </c>
      <c r="I24" s="468"/>
    </row>
    <row r="25" spans="1:10" ht="25.5" x14ac:dyDescent="0.2">
      <c r="A25" s="454" t="s">
        <v>466</v>
      </c>
      <c r="B25" s="456">
        <v>0</v>
      </c>
      <c r="C25" s="456">
        <v>0</v>
      </c>
      <c r="D25" s="418" t="s">
        <v>23</v>
      </c>
      <c r="E25" s="458" t="s">
        <v>467</v>
      </c>
      <c r="F25" s="469">
        <v>836142.29</v>
      </c>
      <c r="G25" s="469">
        <v>926144.64</v>
      </c>
      <c r="I25" s="470"/>
      <c r="J25" s="471"/>
    </row>
    <row r="26" spans="1:10" ht="38.25" x14ac:dyDescent="0.2">
      <c r="A26" s="454" t="s">
        <v>468</v>
      </c>
      <c r="B26" s="463">
        <v>0</v>
      </c>
      <c r="C26" s="463">
        <v>0</v>
      </c>
      <c r="D26" s="418"/>
      <c r="E26" s="458" t="s">
        <v>469</v>
      </c>
      <c r="F26" s="459">
        <v>2914.07</v>
      </c>
      <c r="G26" s="459">
        <v>6382.94</v>
      </c>
      <c r="I26" s="470"/>
      <c r="J26" s="471"/>
    </row>
    <row r="27" spans="1:10" x14ac:dyDescent="0.2">
      <c r="A27" s="454" t="s">
        <v>150</v>
      </c>
      <c r="B27" s="456">
        <f>B28+B33+B39+B47</f>
        <v>11573631.390000001</v>
      </c>
      <c r="C27" s="456">
        <f>C28+C33+C39+C47</f>
        <v>13254050.210000001</v>
      </c>
      <c r="D27" s="418"/>
      <c r="E27" s="458" t="s">
        <v>470</v>
      </c>
      <c r="F27" s="459">
        <f>F28+F29</f>
        <v>0</v>
      </c>
      <c r="G27" s="459">
        <v>0</v>
      </c>
      <c r="I27" s="470"/>
      <c r="J27" s="471"/>
    </row>
    <row r="28" spans="1:10" ht="25.5" x14ac:dyDescent="0.2">
      <c r="A28" s="454" t="s">
        <v>471</v>
      </c>
      <c r="B28" s="456">
        <f>SUM(B29:B32)</f>
        <v>0</v>
      </c>
      <c r="C28" s="456">
        <f>SUM(C29:C32)</f>
        <v>0</v>
      </c>
      <c r="D28" s="418"/>
      <c r="E28" s="458" t="s">
        <v>472</v>
      </c>
      <c r="F28" s="459">
        <v>0</v>
      </c>
      <c r="G28" s="459">
        <v>0</v>
      </c>
      <c r="I28" s="470"/>
      <c r="J28" s="471"/>
    </row>
    <row r="29" spans="1:10" x14ac:dyDescent="0.2">
      <c r="A29" s="458" t="s">
        <v>473</v>
      </c>
      <c r="B29" s="460">
        <v>0</v>
      </c>
      <c r="C29" s="460">
        <v>0</v>
      </c>
      <c r="D29" s="418"/>
      <c r="E29" s="458" t="s">
        <v>474</v>
      </c>
      <c r="F29" s="459">
        <v>0</v>
      </c>
      <c r="G29" s="459">
        <v>0</v>
      </c>
      <c r="I29" s="470"/>
      <c r="J29" s="471"/>
    </row>
    <row r="30" spans="1:10" x14ac:dyDescent="0.2">
      <c r="A30" s="458" t="s">
        <v>475</v>
      </c>
      <c r="B30" s="466">
        <v>0</v>
      </c>
      <c r="C30" s="466">
        <v>0</v>
      </c>
      <c r="D30" s="418"/>
      <c r="E30" s="454" t="s">
        <v>476</v>
      </c>
      <c r="F30" s="472">
        <v>3900271.81</v>
      </c>
      <c r="G30" s="472">
        <v>3176088.5</v>
      </c>
      <c r="I30" s="470"/>
      <c r="J30" s="471"/>
    </row>
    <row r="31" spans="1:10" x14ac:dyDescent="0.2">
      <c r="A31" s="458" t="s">
        <v>477</v>
      </c>
      <c r="B31" s="460">
        <v>0</v>
      </c>
      <c r="C31" s="460">
        <v>0</v>
      </c>
      <c r="D31" s="418" t="s">
        <v>478</v>
      </c>
      <c r="E31" s="454" t="s">
        <v>479</v>
      </c>
      <c r="F31" s="457">
        <f>F32+F33</f>
        <v>4616634.5999999996</v>
      </c>
      <c r="G31" s="457">
        <f>G32+G33</f>
        <v>4695485.42</v>
      </c>
      <c r="I31" s="470"/>
      <c r="J31" s="471"/>
    </row>
    <row r="32" spans="1:10" ht="25.5" x14ac:dyDescent="0.2">
      <c r="A32" s="458" t="s">
        <v>480</v>
      </c>
      <c r="B32" s="460">
        <v>0</v>
      </c>
      <c r="C32" s="460">
        <v>0</v>
      </c>
      <c r="D32" s="418"/>
      <c r="E32" s="458" t="s">
        <v>481</v>
      </c>
      <c r="F32" s="459">
        <v>4616634.5999999996</v>
      </c>
      <c r="G32" s="459">
        <v>4695485.42</v>
      </c>
    </row>
    <row r="33" spans="1:9" x14ac:dyDescent="0.2">
      <c r="A33" s="454" t="s">
        <v>482</v>
      </c>
      <c r="B33" s="456">
        <f>SUM(B34:B38)</f>
        <v>10728100.92</v>
      </c>
      <c r="C33" s="456">
        <f>SUM(C34:C38)</f>
        <v>12307841.59</v>
      </c>
      <c r="D33" s="418"/>
      <c r="E33" s="458" t="s">
        <v>483</v>
      </c>
      <c r="F33" s="459">
        <v>0</v>
      </c>
      <c r="G33" s="459">
        <v>0</v>
      </c>
    </row>
    <row r="34" spans="1:9" x14ac:dyDescent="0.2">
      <c r="A34" s="458" t="s">
        <v>484</v>
      </c>
      <c r="B34" s="459">
        <v>600.36</v>
      </c>
      <c r="C34" s="459">
        <v>9224.4500000000007</v>
      </c>
      <c r="D34" s="418" t="s">
        <v>485</v>
      </c>
      <c r="E34" s="458"/>
      <c r="F34" s="457"/>
      <c r="G34" s="457"/>
      <c r="I34" s="468"/>
    </row>
    <row r="35" spans="1:9" x14ac:dyDescent="0.2">
      <c r="A35" s="458" t="s">
        <v>486</v>
      </c>
      <c r="B35" s="459">
        <v>3574.22</v>
      </c>
      <c r="C35" s="459">
        <v>8789.3700000000008</v>
      </c>
      <c r="D35" s="418" t="s">
        <v>487</v>
      </c>
      <c r="E35" s="458"/>
      <c r="F35" s="457"/>
      <c r="G35" s="457"/>
      <c r="I35" s="470"/>
    </row>
    <row r="36" spans="1:9" ht="25.5" x14ac:dyDescent="0.2">
      <c r="A36" s="458" t="s">
        <v>488</v>
      </c>
      <c r="B36" s="460">
        <v>0</v>
      </c>
      <c r="C36" s="460">
        <v>0</v>
      </c>
      <c r="D36" s="418"/>
      <c r="E36" s="458"/>
      <c r="F36" s="457"/>
      <c r="G36" s="457"/>
      <c r="I36" s="470"/>
    </row>
    <row r="37" spans="1:9" ht="38.25" x14ac:dyDescent="0.2">
      <c r="A37" s="458" t="s">
        <v>489</v>
      </c>
      <c r="B37" s="460">
        <v>10723926.34</v>
      </c>
      <c r="C37" s="460">
        <v>12289827.77</v>
      </c>
      <c r="D37" s="473" t="s">
        <v>490</v>
      </c>
      <c r="E37" s="454"/>
      <c r="F37" s="457"/>
      <c r="G37" s="457"/>
      <c r="I37" s="470"/>
    </row>
    <row r="38" spans="1:9" ht="38.25" x14ac:dyDescent="0.2">
      <c r="A38" s="458" t="s">
        <v>491</v>
      </c>
      <c r="B38" s="460">
        <v>0</v>
      </c>
      <c r="C38" s="460">
        <v>0</v>
      </c>
      <c r="D38" s="418"/>
      <c r="E38" s="458"/>
      <c r="F38" s="469"/>
      <c r="G38" s="469"/>
      <c r="I38" s="470"/>
    </row>
    <row r="39" spans="1:9" x14ac:dyDescent="0.2">
      <c r="A39" s="454" t="s">
        <v>492</v>
      </c>
      <c r="B39" s="456">
        <f>SUM(B40:B46)</f>
        <v>843885.47</v>
      </c>
      <c r="C39" s="456">
        <f>SUM(C40:C46)</f>
        <v>944241.55999999994</v>
      </c>
      <c r="D39" s="418" t="s">
        <v>493</v>
      </c>
      <c r="E39" s="458"/>
      <c r="F39" s="474"/>
      <c r="G39" s="474"/>
      <c r="I39" s="470"/>
    </row>
    <row r="40" spans="1:9" x14ac:dyDescent="0.2">
      <c r="A40" s="458" t="s">
        <v>494</v>
      </c>
      <c r="B40" s="460">
        <v>0</v>
      </c>
      <c r="C40" s="460">
        <v>0</v>
      </c>
      <c r="D40" s="418" t="s">
        <v>495</v>
      </c>
      <c r="E40" s="458"/>
      <c r="F40" s="474"/>
      <c r="G40" s="474"/>
      <c r="I40" s="470"/>
    </row>
    <row r="41" spans="1:9" ht="25.5" x14ac:dyDescent="0.2">
      <c r="A41" s="458" t="s">
        <v>496</v>
      </c>
      <c r="B41" s="460">
        <v>820.61</v>
      </c>
      <c r="C41" s="460">
        <v>3046.48</v>
      </c>
      <c r="D41" s="418" t="s">
        <v>497</v>
      </c>
      <c r="E41" s="458"/>
      <c r="F41" s="474"/>
      <c r="G41" s="474"/>
      <c r="I41" s="470"/>
    </row>
    <row r="42" spans="1:9" ht="25.5" x14ac:dyDescent="0.2">
      <c r="A42" s="458" t="s">
        <v>498</v>
      </c>
      <c r="B42" s="460">
        <v>0</v>
      </c>
      <c r="C42" s="460">
        <v>0</v>
      </c>
      <c r="D42" s="418"/>
      <c r="E42" s="458"/>
      <c r="F42" s="474"/>
      <c r="G42" s="474"/>
      <c r="I42" s="470"/>
    </row>
    <row r="43" spans="1:9" x14ac:dyDescent="0.2">
      <c r="A43" s="458" t="s">
        <v>499</v>
      </c>
      <c r="B43" s="460">
        <v>843064.86</v>
      </c>
      <c r="C43" s="460">
        <v>941195.08</v>
      </c>
      <c r="D43" s="418" t="s">
        <v>500</v>
      </c>
      <c r="E43" s="458"/>
      <c r="F43" s="474"/>
      <c r="G43" s="474"/>
      <c r="I43" s="467"/>
    </row>
    <row r="44" spans="1:9" x14ac:dyDescent="0.2">
      <c r="A44" s="458" t="s">
        <v>501</v>
      </c>
      <c r="B44" s="460">
        <v>0</v>
      </c>
      <c r="C44" s="460">
        <v>0</v>
      </c>
      <c r="D44" s="418"/>
      <c r="E44" s="458"/>
      <c r="F44" s="474"/>
      <c r="G44" s="474"/>
      <c r="I44" s="467"/>
    </row>
    <row r="45" spans="1:9" x14ac:dyDescent="0.2">
      <c r="A45" s="458" t="s">
        <v>502</v>
      </c>
      <c r="B45" s="466">
        <v>0</v>
      </c>
      <c r="C45" s="466">
        <v>0</v>
      </c>
      <c r="D45" s="418"/>
      <c r="E45" s="458"/>
      <c r="F45" s="474"/>
      <c r="G45" s="474"/>
    </row>
    <row r="46" spans="1:9" ht="25.5" x14ac:dyDescent="0.2">
      <c r="A46" s="458" t="s">
        <v>503</v>
      </c>
      <c r="B46" s="466">
        <v>0</v>
      </c>
      <c r="C46" s="466">
        <v>0</v>
      </c>
      <c r="D46" s="418"/>
      <c r="E46" s="458"/>
      <c r="F46" s="474"/>
      <c r="G46" s="474"/>
    </row>
    <row r="47" spans="1:9" x14ac:dyDescent="0.2">
      <c r="A47" s="454" t="s">
        <v>504</v>
      </c>
      <c r="B47" s="456">
        <v>1645</v>
      </c>
      <c r="C47" s="456">
        <v>1967.06</v>
      </c>
      <c r="D47" s="418" t="s">
        <v>505</v>
      </c>
      <c r="E47" s="458"/>
      <c r="F47" s="474"/>
      <c r="G47" s="474"/>
    </row>
    <row r="48" spans="1:9" x14ac:dyDescent="0.2">
      <c r="A48" s="454" t="s">
        <v>506</v>
      </c>
      <c r="B48" s="475">
        <f>B8+B27</f>
        <v>203240313.47000003</v>
      </c>
      <c r="C48" s="475">
        <f>C8+C27</f>
        <v>227290540.71000001</v>
      </c>
      <c r="D48" s="419"/>
      <c r="E48" s="454" t="s">
        <v>507</v>
      </c>
      <c r="F48" s="476">
        <f>F8+F15+F16+F17</f>
        <v>203240313.47</v>
      </c>
      <c r="G48" s="476">
        <f>G8+G15+G16+G17</f>
        <v>227290540.71000001</v>
      </c>
    </row>
    <row r="49" spans="1:7" hidden="1" x14ac:dyDescent="0.2">
      <c r="A49" s="477"/>
      <c r="B49" s="477"/>
      <c r="C49" s="477"/>
      <c r="D49" s="477"/>
      <c r="E49" s="477"/>
      <c r="F49" s="477"/>
      <c r="G49" s="477"/>
    </row>
    <row r="50" spans="1:7" x14ac:dyDescent="0.2">
      <c r="A50" s="478"/>
      <c r="B50" s="478"/>
      <c r="C50" s="478"/>
      <c r="D50" s="420"/>
      <c r="E50" s="478"/>
      <c r="F50" s="478"/>
      <c r="G50" s="479"/>
    </row>
    <row r="51" spans="1:7" x14ac:dyDescent="0.2">
      <c r="A51" s="478"/>
      <c r="B51" s="478"/>
      <c r="C51" s="480"/>
      <c r="D51" s="481"/>
      <c r="E51" s="478"/>
      <c r="F51" s="478"/>
      <c r="G51" s="479"/>
    </row>
    <row r="52" spans="1:7" x14ac:dyDescent="0.2">
      <c r="A52" s="482" t="s">
        <v>508</v>
      </c>
      <c r="B52" s="482"/>
      <c r="C52" s="483" t="s">
        <v>304</v>
      </c>
      <c r="D52" s="483"/>
      <c r="E52" s="484"/>
      <c r="F52" s="482"/>
      <c r="G52" s="485" t="s">
        <v>305</v>
      </c>
    </row>
    <row r="53" spans="1:7" x14ac:dyDescent="0.2">
      <c r="A53" s="482" t="s">
        <v>306</v>
      </c>
      <c r="F53" s="482"/>
      <c r="G53" s="485" t="s">
        <v>307</v>
      </c>
    </row>
    <row r="54" spans="1:7" x14ac:dyDescent="0.2">
      <c r="A54" s="482"/>
      <c r="B54" s="482"/>
      <c r="C54" s="482"/>
      <c r="D54" s="422"/>
      <c r="F54" s="482"/>
    </row>
    <row r="55" spans="1:7" x14ac:dyDescent="0.2">
      <c r="A55" s="482"/>
      <c r="B55" s="482"/>
      <c r="C55" s="482"/>
      <c r="D55" s="422"/>
      <c r="F55" s="482"/>
    </row>
    <row r="56" spans="1:7" x14ac:dyDescent="0.2">
      <c r="A56" s="482"/>
      <c r="B56" s="482"/>
      <c r="C56" s="482"/>
      <c r="D56" s="422"/>
      <c r="F56" s="482"/>
    </row>
  </sheetData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opLeftCell="A7" workbookViewId="0">
      <selection activeCell="F11" sqref="F11"/>
    </sheetView>
  </sheetViews>
  <sheetFormatPr defaultColWidth="9.140625" defaultRowHeight="12.75" x14ac:dyDescent="0.2"/>
  <cols>
    <col min="1" max="1" width="42.140625" style="496" customWidth="1"/>
    <col min="2" max="2" width="16.28515625" style="496" customWidth="1"/>
    <col min="3" max="3" width="21.5703125" style="496" customWidth="1"/>
    <col min="4" max="4" width="18.7109375" style="496" customWidth="1"/>
    <col min="5" max="5" width="10.140625" style="494" customWidth="1"/>
    <col min="6" max="6" width="12.5703125" style="495" bestFit="1" customWidth="1"/>
    <col min="7" max="7" width="18.28515625" style="496" bestFit="1" customWidth="1"/>
    <col min="8" max="9" width="14.42578125" style="496" customWidth="1"/>
    <col min="10" max="16384" width="9.140625" style="496"/>
  </cols>
  <sheetData>
    <row r="1" spans="1:9" x14ac:dyDescent="0.2">
      <c r="A1" s="493" t="s">
        <v>509</v>
      </c>
      <c r="B1" s="533" t="s">
        <v>510</v>
      </c>
      <c r="C1" s="486"/>
      <c r="D1" s="493" t="s">
        <v>511</v>
      </c>
    </row>
    <row r="2" spans="1:9" ht="6" customHeight="1" x14ac:dyDescent="0.2">
      <c r="A2" s="497"/>
      <c r="B2" s="487"/>
      <c r="C2" s="488"/>
      <c r="D2" s="498"/>
    </row>
    <row r="3" spans="1:9" ht="21" customHeight="1" x14ac:dyDescent="0.2">
      <c r="A3" s="497"/>
      <c r="B3" s="487" t="s">
        <v>512</v>
      </c>
      <c r="C3" s="488"/>
      <c r="D3" s="498"/>
    </row>
    <row r="4" spans="1:9" ht="12.75" customHeight="1" x14ac:dyDescent="0.2">
      <c r="A4" s="499"/>
      <c r="B4" s="487" t="s">
        <v>593</v>
      </c>
      <c r="C4" s="488"/>
      <c r="D4" s="498"/>
    </row>
    <row r="5" spans="1:9" x14ac:dyDescent="0.2">
      <c r="A5" s="500" t="s">
        <v>430</v>
      </c>
      <c r="B5" s="489"/>
      <c r="C5" s="490"/>
      <c r="D5" s="501"/>
    </row>
    <row r="6" spans="1:9" x14ac:dyDescent="0.2">
      <c r="A6" s="502" t="s">
        <v>594</v>
      </c>
      <c r="B6" s="491"/>
      <c r="C6" s="492"/>
      <c r="D6" s="503"/>
    </row>
    <row r="7" spans="1:9" ht="25.5" x14ac:dyDescent="0.2">
      <c r="A7" s="504"/>
      <c r="B7" s="505"/>
      <c r="C7" s="506" t="s">
        <v>513</v>
      </c>
      <c r="D7" s="506" t="s">
        <v>514</v>
      </c>
    </row>
    <row r="8" spans="1:9" x14ac:dyDescent="0.2">
      <c r="A8" s="507" t="s">
        <v>515</v>
      </c>
      <c r="B8" s="508"/>
      <c r="C8" s="509">
        <f>SUM(C9:C14)</f>
        <v>6322139.3799999999</v>
      </c>
      <c r="D8" s="509">
        <f>SUM(D9:D14)</f>
        <v>6877374.9100000001</v>
      </c>
      <c r="F8" s="510"/>
      <c r="G8" s="511"/>
      <c r="H8" s="511"/>
      <c r="I8" s="511"/>
    </row>
    <row r="9" spans="1:9" x14ac:dyDescent="0.2">
      <c r="A9" s="504" t="s">
        <v>516</v>
      </c>
      <c r="B9" s="505"/>
      <c r="C9" s="512">
        <v>5510044.6600000001</v>
      </c>
      <c r="D9" s="512">
        <v>5898095.1299999999</v>
      </c>
      <c r="F9" s="510"/>
      <c r="G9" s="513"/>
      <c r="H9" s="513"/>
      <c r="I9" s="513"/>
    </row>
    <row r="10" spans="1:9" ht="25.5" x14ac:dyDescent="0.2">
      <c r="A10" s="514" t="s">
        <v>517</v>
      </c>
      <c r="B10" s="505"/>
      <c r="C10" s="512">
        <v>0</v>
      </c>
      <c r="D10" s="512">
        <v>0</v>
      </c>
      <c r="F10" s="510"/>
      <c r="G10" s="513"/>
      <c r="H10" s="513"/>
      <c r="I10" s="513"/>
    </row>
    <row r="11" spans="1:9" x14ac:dyDescent="0.2">
      <c r="A11" s="504" t="s">
        <v>518</v>
      </c>
      <c r="B11" s="505"/>
      <c r="C11" s="515">
        <v>0</v>
      </c>
      <c r="D11" s="515">
        <v>0</v>
      </c>
      <c r="F11" s="510"/>
      <c r="G11" s="516"/>
      <c r="H11" s="516"/>
      <c r="I11" s="516"/>
    </row>
    <row r="12" spans="1:9" x14ac:dyDescent="0.2">
      <c r="A12" s="504" t="s">
        <v>519</v>
      </c>
      <c r="B12" s="505"/>
      <c r="C12" s="512">
        <v>0</v>
      </c>
      <c r="D12" s="512">
        <v>0</v>
      </c>
      <c r="F12" s="510"/>
      <c r="G12" s="513"/>
      <c r="H12" s="513"/>
      <c r="I12" s="513"/>
    </row>
    <row r="13" spans="1:9" x14ac:dyDescent="0.2">
      <c r="A13" s="504" t="s">
        <v>520</v>
      </c>
      <c r="B13" s="505"/>
      <c r="C13" s="512">
        <v>0</v>
      </c>
      <c r="D13" s="512">
        <v>0</v>
      </c>
      <c r="F13" s="510"/>
      <c r="G13" s="513"/>
      <c r="H13" s="513"/>
      <c r="I13" s="513"/>
    </row>
    <row r="14" spans="1:9" x14ac:dyDescent="0.2">
      <c r="A14" s="504" t="s">
        <v>521</v>
      </c>
      <c r="B14" s="505"/>
      <c r="C14" s="512">
        <v>812094.72</v>
      </c>
      <c r="D14" s="512">
        <v>979279.78</v>
      </c>
      <c r="F14" s="510"/>
      <c r="G14" s="513"/>
      <c r="H14" s="513"/>
      <c r="I14" s="513"/>
    </row>
    <row r="15" spans="1:9" x14ac:dyDescent="0.2">
      <c r="A15" s="507" t="s">
        <v>522</v>
      </c>
      <c r="B15" s="508"/>
      <c r="C15" s="509">
        <f>SUM(C16:C25)</f>
        <v>53702587.969999999</v>
      </c>
      <c r="D15" s="509">
        <f>SUM(D16:D25)</f>
        <v>45703535.469999999</v>
      </c>
      <c r="F15" s="510"/>
      <c r="G15" s="511"/>
      <c r="H15" s="511"/>
      <c r="I15" s="511"/>
    </row>
    <row r="16" spans="1:9" x14ac:dyDescent="0.2">
      <c r="A16" s="504" t="s">
        <v>523</v>
      </c>
      <c r="B16" s="505"/>
      <c r="C16" s="512">
        <v>5595158.2000000002</v>
      </c>
      <c r="D16" s="512">
        <v>5691920.54</v>
      </c>
      <c r="F16" s="510"/>
      <c r="G16" s="513"/>
      <c r="H16" s="513"/>
      <c r="I16" s="513"/>
    </row>
    <row r="17" spans="1:9" x14ac:dyDescent="0.2">
      <c r="A17" s="504" t="s">
        <v>524</v>
      </c>
      <c r="B17" s="505"/>
      <c r="C17" s="512">
        <v>1544043.02</v>
      </c>
      <c r="D17" s="512">
        <v>1829085.92</v>
      </c>
      <c r="F17" s="510"/>
      <c r="G17" s="513"/>
      <c r="H17" s="513"/>
      <c r="I17" s="513"/>
    </row>
    <row r="18" spans="1:9" x14ac:dyDescent="0.2">
      <c r="A18" s="504" t="s">
        <v>525</v>
      </c>
      <c r="B18" s="505"/>
      <c r="C18" s="512">
        <v>8127295.9000000004</v>
      </c>
      <c r="D18" s="512">
        <v>10960474.17</v>
      </c>
      <c r="F18" s="510"/>
      <c r="G18" s="513"/>
      <c r="H18" s="513"/>
      <c r="I18" s="513"/>
    </row>
    <row r="19" spans="1:9" x14ac:dyDescent="0.2">
      <c r="A19" s="504" t="s">
        <v>526</v>
      </c>
      <c r="B19" s="505"/>
      <c r="C19" s="512">
        <v>379883.79</v>
      </c>
      <c r="D19" s="512">
        <v>391185.04</v>
      </c>
      <c r="F19" s="510"/>
      <c r="G19" s="513"/>
      <c r="H19" s="513"/>
      <c r="I19" s="513"/>
    </row>
    <row r="20" spans="1:9" x14ac:dyDescent="0.2">
      <c r="A20" s="504" t="s">
        <v>527</v>
      </c>
      <c r="B20" s="505"/>
      <c r="C20" s="512">
        <v>12961041.390000001</v>
      </c>
      <c r="D20" s="512">
        <v>15337157.18</v>
      </c>
      <c r="F20" s="510"/>
      <c r="G20" s="513"/>
      <c r="H20" s="513"/>
      <c r="I20" s="513"/>
    </row>
    <row r="21" spans="1:9" ht="25.5" x14ac:dyDescent="0.2">
      <c r="A21" s="514" t="s">
        <v>528</v>
      </c>
      <c r="B21" s="505"/>
      <c r="C21" s="512">
        <v>2344049.0499999998</v>
      </c>
      <c r="D21" s="512">
        <v>2793912.07</v>
      </c>
      <c r="F21" s="510"/>
      <c r="G21" s="513"/>
      <c r="H21" s="513"/>
      <c r="I21" s="513"/>
    </row>
    <row r="22" spans="1:9" x14ac:dyDescent="0.2">
      <c r="A22" s="504" t="s">
        <v>529</v>
      </c>
      <c r="B22" s="505"/>
      <c r="C22" s="512">
        <v>171116.61</v>
      </c>
      <c r="D22" s="512">
        <v>176992.28</v>
      </c>
      <c r="F22" s="510"/>
      <c r="G22" s="513"/>
      <c r="H22" s="513"/>
      <c r="I22" s="513"/>
    </row>
    <row r="23" spans="1:9" x14ac:dyDescent="0.2">
      <c r="A23" s="504" t="s">
        <v>530</v>
      </c>
      <c r="B23" s="505"/>
      <c r="C23" s="512">
        <v>0</v>
      </c>
      <c r="D23" s="512">
        <v>0</v>
      </c>
      <c r="F23" s="510"/>
      <c r="G23" s="513"/>
      <c r="H23" s="513"/>
      <c r="I23" s="513"/>
    </row>
    <row r="24" spans="1:9" x14ac:dyDescent="0.2">
      <c r="A24" s="504" t="s">
        <v>531</v>
      </c>
      <c r="B24" s="505"/>
      <c r="C24" s="512">
        <v>22580000.010000002</v>
      </c>
      <c r="D24" s="512">
        <v>8522808.2699999996</v>
      </c>
      <c r="F24" s="510"/>
      <c r="G24" s="513"/>
      <c r="H24" s="513"/>
      <c r="I24" s="513"/>
    </row>
    <row r="25" spans="1:9" x14ac:dyDescent="0.2">
      <c r="A25" s="504" t="s">
        <v>532</v>
      </c>
      <c r="B25" s="505"/>
      <c r="C25" s="512">
        <v>0</v>
      </c>
      <c r="D25" s="512">
        <v>0</v>
      </c>
      <c r="F25" s="510"/>
      <c r="G25" s="513"/>
      <c r="H25" s="513"/>
      <c r="I25" s="513"/>
    </row>
    <row r="26" spans="1:9" x14ac:dyDescent="0.2">
      <c r="A26" s="507" t="s">
        <v>533</v>
      </c>
      <c r="B26" s="508"/>
      <c r="C26" s="509">
        <f>C8-C15</f>
        <v>-47380448.589999996</v>
      </c>
      <c r="D26" s="509">
        <f>D8-D15</f>
        <v>-38826160.560000002</v>
      </c>
      <c r="F26" s="510"/>
      <c r="G26" s="511"/>
      <c r="H26" s="511"/>
      <c r="I26" s="511"/>
    </row>
    <row r="27" spans="1:9" x14ac:dyDescent="0.2">
      <c r="A27" s="507" t="s">
        <v>534</v>
      </c>
      <c r="B27" s="508"/>
      <c r="C27" s="509">
        <f>SUM(C28:C30)</f>
        <v>3575769.2699999996</v>
      </c>
      <c r="D27" s="509">
        <f>SUM(D28:D30)</f>
        <v>2160163.04</v>
      </c>
      <c r="F27" s="510"/>
      <c r="G27" s="511"/>
      <c r="H27" s="511"/>
      <c r="I27" s="511"/>
    </row>
    <row r="28" spans="1:9" x14ac:dyDescent="0.2">
      <c r="A28" s="504" t="s">
        <v>535</v>
      </c>
      <c r="B28" s="505"/>
      <c r="C28" s="512">
        <v>109707.12</v>
      </c>
      <c r="D28" s="512">
        <v>782204.9</v>
      </c>
      <c r="F28" s="510"/>
      <c r="G28" s="513"/>
      <c r="H28" s="513"/>
      <c r="I28" s="513"/>
    </row>
    <row r="29" spans="1:9" x14ac:dyDescent="0.2">
      <c r="A29" s="504" t="s">
        <v>536</v>
      </c>
      <c r="B29" s="505"/>
      <c r="C29" s="512">
        <v>684942.08</v>
      </c>
      <c r="D29" s="512">
        <v>1257024.68</v>
      </c>
      <c r="F29" s="510"/>
      <c r="G29" s="516"/>
      <c r="H29" s="516"/>
      <c r="I29" s="516"/>
    </row>
    <row r="30" spans="1:9" x14ac:dyDescent="0.2">
      <c r="A30" s="504" t="s">
        <v>537</v>
      </c>
      <c r="B30" s="505"/>
      <c r="C30" s="512">
        <v>2781120.07</v>
      </c>
      <c r="D30" s="512">
        <v>120933.46</v>
      </c>
      <c r="F30" s="510"/>
      <c r="G30" s="513"/>
      <c r="H30" s="513"/>
      <c r="I30" s="513"/>
    </row>
    <row r="31" spans="1:9" x14ac:dyDescent="0.2">
      <c r="A31" s="507" t="s">
        <v>538</v>
      </c>
      <c r="B31" s="508"/>
      <c r="C31" s="509">
        <f>SUM(C32:C33)</f>
        <v>1705565.3</v>
      </c>
      <c r="D31" s="509">
        <f>SUM(D32:D33)</f>
        <v>1146367.3600000001</v>
      </c>
      <c r="F31" s="510"/>
      <c r="G31" s="511"/>
      <c r="H31" s="511"/>
      <c r="I31" s="511"/>
    </row>
    <row r="32" spans="1:9" ht="51" x14ac:dyDescent="0.2">
      <c r="A32" s="514" t="s">
        <v>539</v>
      </c>
      <c r="B32" s="505"/>
      <c r="C32" s="512">
        <v>0</v>
      </c>
      <c r="D32" s="512">
        <v>0</v>
      </c>
      <c r="F32" s="510"/>
      <c r="G32" s="513"/>
      <c r="H32" s="513"/>
      <c r="I32" s="513"/>
    </row>
    <row r="33" spans="1:9" x14ac:dyDescent="0.2">
      <c r="A33" s="504" t="s">
        <v>540</v>
      </c>
      <c r="B33" s="505"/>
      <c r="C33" s="512">
        <v>1705565.3</v>
      </c>
      <c r="D33" s="512">
        <v>1146367.3600000001</v>
      </c>
      <c r="F33" s="510"/>
      <c r="G33" s="513"/>
      <c r="H33" s="513"/>
      <c r="I33" s="513"/>
    </row>
    <row r="34" spans="1:9" x14ac:dyDescent="0.2">
      <c r="A34" s="507" t="s">
        <v>541</v>
      </c>
      <c r="B34" s="508"/>
      <c r="C34" s="509">
        <f>C26+C27-C31</f>
        <v>-45510244.61999999</v>
      </c>
      <c r="D34" s="509">
        <f>D26+D27-D31</f>
        <v>-37812364.880000003</v>
      </c>
      <c r="F34" s="510"/>
      <c r="G34" s="511"/>
      <c r="H34" s="511"/>
      <c r="I34" s="511"/>
    </row>
    <row r="35" spans="1:9" x14ac:dyDescent="0.2">
      <c r="A35" s="507" t="s">
        <v>542</v>
      </c>
      <c r="B35" s="508"/>
      <c r="C35" s="509">
        <f>SUM(C36:C38)</f>
        <v>1617329.04</v>
      </c>
      <c r="D35" s="509">
        <f>SUM(D36:D38)</f>
        <v>1794797.66</v>
      </c>
      <c r="F35" s="510"/>
      <c r="G35" s="511"/>
      <c r="H35" s="511"/>
      <c r="I35" s="511"/>
    </row>
    <row r="36" spans="1:9" x14ac:dyDescent="0.2">
      <c r="A36" s="504" t="s">
        <v>543</v>
      </c>
      <c r="B36" s="505"/>
      <c r="C36" s="512">
        <v>0</v>
      </c>
      <c r="D36" s="512">
        <v>0</v>
      </c>
      <c r="F36" s="510"/>
      <c r="G36" s="513"/>
      <c r="H36" s="513"/>
      <c r="I36" s="513"/>
    </row>
    <row r="37" spans="1:9" x14ac:dyDescent="0.2">
      <c r="A37" s="504" t="s">
        <v>544</v>
      </c>
      <c r="B37" s="505"/>
      <c r="C37" s="512">
        <v>1449413.94</v>
      </c>
      <c r="D37" s="512">
        <v>1779707.23</v>
      </c>
      <c r="F37" s="510"/>
      <c r="G37" s="513"/>
      <c r="H37" s="513"/>
      <c r="I37" s="513"/>
    </row>
    <row r="38" spans="1:9" x14ac:dyDescent="0.2">
      <c r="A38" s="504" t="s">
        <v>545</v>
      </c>
      <c r="B38" s="505"/>
      <c r="C38" s="512">
        <v>167915.1</v>
      </c>
      <c r="D38" s="512">
        <v>15090.43</v>
      </c>
      <c r="F38" s="510"/>
      <c r="G38" s="513"/>
      <c r="H38" s="513"/>
      <c r="I38" s="513"/>
    </row>
    <row r="39" spans="1:9" x14ac:dyDescent="0.2">
      <c r="A39" s="507" t="s">
        <v>546</v>
      </c>
      <c r="B39" s="508"/>
      <c r="C39" s="509">
        <f>SUM(C40:C41)</f>
        <v>1451799.33</v>
      </c>
      <c r="D39" s="509">
        <f>SUM(D40:D41)</f>
        <v>1584908.41</v>
      </c>
      <c r="F39" s="510"/>
      <c r="G39" s="511"/>
      <c r="H39" s="511"/>
      <c r="I39" s="511"/>
    </row>
    <row r="40" spans="1:9" x14ac:dyDescent="0.2">
      <c r="A40" s="504" t="s">
        <v>547</v>
      </c>
      <c r="B40" s="505"/>
      <c r="C40" s="512">
        <v>0</v>
      </c>
      <c r="D40" s="512">
        <v>0</v>
      </c>
      <c r="F40" s="510"/>
      <c r="G40" s="513"/>
      <c r="H40" s="513"/>
      <c r="I40" s="513"/>
    </row>
    <row r="41" spans="1:9" x14ac:dyDescent="0.2">
      <c r="A41" s="504" t="s">
        <v>548</v>
      </c>
      <c r="B41" s="505"/>
      <c r="C41" s="512">
        <v>1451799.33</v>
      </c>
      <c r="D41" s="512">
        <v>1584908.41</v>
      </c>
      <c r="F41" s="510"/>
      <c r="G41" s="513"/>
      <c r="H41" s="513"/>
      <c r="I41" s="513"/>
    </row>
    <row r="42" spans="1:9" hidden="1" x14ac:dyDescent="0.2">
      <c r="A42" s="507" t="s">
        <v>549</v>
      </c>
      <c r="B42" s="508"/>
      <c r="C42" s="509">
        <v>2999660194.4000001</v>
      </c>
      <c r="D42" s="509">
        <v>2999660194.4000001</v>
      </c>
      <c r="F42" s="510"/>
      <c r="G42" s="511"/>
      <c r="H42" s="511"/>
      <c r="I42" s="511"/>
    </row>
    <row r="43" spans="1:9" hidden="1" x14ac:dyDescent="0.2">
      <c r="A43" s="507" t="s">
        <v>550</v>
      </c>
      <c r="B43" s="508"/>
      <c r="C43" s="517">
        <v>0</v>
      </c>
      <c r="D43" s="517">
        <v>0</v>
      </c>
      <c r="F43" s="510"/>
      <c r="G43" s="518"/>
      <c r="H43" s="518"/>
      <c r="I43" s="518"/>
    </row>
    <row r="44" spans="1:9" hidden="1" x14ac:dyDescent="0.2">
      <c r="A44" s="504" t="s">
        <v>551</v>
      </c>
      <c r="B44" s="505"/>
      <c r="C44" s="519">
        <v>0</v>
      </c>
      <c r="D44" s="519">
        <v>0</v>
      </c>
      <c r="F44" s="510"/>
      <c r="G44" s="516"/>
      <c r="H44" s="516"/>
      <c r="I44" s="516"/>
    </row>
    <row r="45" spans="1:9" hidden="1" x14ac:dyDescent="0.2">
      <c r="A45" s="504" t="s">
        <v>552</v>
      </c>
      <c r="B45" s="505"/>
      <c r="C45" s="519">
        <v>0</v>
      </c>
      <c r="D45" s="519">
        <v>0</v>
      </c>
      <c r="F45" s="510"/>
      <c r="G45" s="516"/>
      <c r="H45" s="516"/>
      <c r="I45" s="516"/>
    </row>
    <row r="46" spans="1:9" x14ac:dyDescent="0.2">
      <c r="A46" s="507" t="s">
        <v>553</v>
      </c>
      <c r="B46" s="508"/>
      <c r="C46" s="509">
        <f>C34+C35-C39</f>
        <v>-45344714.909999989</v>
      </c>
      <c r="D46" s="509">
        <f>D34+D35-D39</f>
        <v>-37602475.630000003</v>
      </c>
      <c r="F46" s="510"/>
      <c r="G46" s="511"/>
      <c r="H46" s="511"/>
      <c r="I46" s="511"/>
    </row>
    <row r="47" spans="1:9" x14ac:dyDescent="0.2">
      <c r="A47" s="507" t="s">
        <v>554</v>
      </c>
      <c r="B47" s="508"/>
      <c r="C47" s="512">
        <v>0</v>
      </c>
      <c r="D47" s="512">
        <v>0</v>
      </c>
      <c r="F47" s="510"/>
      <c r="G47" s="513"/>
      <c r="H47" s="513"/>
      <c r="I47" s="513"/>
    </row>
    <row r="48" spans="1:9" x14ac:dyDescent="0.2">
      <c r="A48" s="507" t="s">
        <v>555</v>
      </c>
      <c r="B48" s="508"/>
      <c r="C48" s="512">
        <v>0</v>
      </c>
      <c r="D48" s="512">
        <v>0</v>
      </c>
      <c r="F48" s="510"/>
      <c r="G48" s="516"/>
      <c r="H48" s="516"/>
      <c r="I48" s="511"/>
    </row>
    <row r="49" spans="1:9" x14ac:dyDescent="0.2">
      <c r="A49" s="520" t="s">
        <v>556</v>
      </c>
      <c r="B49" s="521"/>
      <c r="C49" s="522">
        <f>C46-C47-C48</f>
        <v>-45344714.909999989</v>
      </c>
      <c r="D49" s="522">
        <f>D46-D47-D48</f>
        <v>-37602475.630000003</v>
      </c>
      <c r="F49" s="510"/>
      <c r="G49" s="511"/>
      <c r="H49" s="511"/>
      <c r="I49" s="511"/>
    </row>
    <row r="50" spans="1:9" x14ac:dyDescent="0.2">
      <c r="A50" s="523"/>
      <c r="B50" s="523"/>
      <c r="C50" s="523"/>
      <c r="D50" s="523"/>
    </row>
    <row r="51" spans="1:9" x14ac:dyDescent="0.2">
      <c r="A51" s="524"/>
      <c r="B51" s="524"/>
      <c r="C51" s="524"/>
      <c r="D51" s="524"/>
    </row>
    <row r="52" spans="1:9" x14ac:dyDescent="0.2">
      <c r="A52" s="525"/>
      <c r="B52" s="525"/>
      <c r="C52" s="525"/>
      <c r="D52" s="525"/>
    </row>
    <row r="53" spans="1:9" x14ac:dyDescent="0.2">
      <c r="A53" s="525"/>
      <c r="B53" s="526" t="s">
        <v>557</v>
      </c>
      <c r="C53" s="527"/>
      <c r="D53" s="525"/>
    </row>
    <row r="54" spans="1:9" ht="25.5" x14ac:dyDescent="0.2">
      <c r="A54" s="525"/>
      <c r="B54" s="527" t="s">
        <v>304</v>
      </c>
      <c r="C54" s="528"/>
      <c r="D54" s="525"/>
    </row>
    <row r="55" spans="1:9" x14ac:dyDescent="0.2">
      <c r="A55" s="525" t="s">
        <v>558</v>
      </c>
      <c r="B55" s="525"/>
      <c r="C55" s="525"/>
      <c r="D55" s="525" t="s">
        <v>559</v>
      </c>
    </row>
    <row r="56" spans="1:9" x14ac:dyDescent="0.2">
      <c r="A56" s="525" t="s">
        <v>306</v>
      </c>
      <c r="B56" s="525"/>
      <c r="C56" s="525"/>
      <c r="D56" s="525" t="s">
        <v>307</v>
      </c>
    </row>
  </sheetData>
  <pageMargins left="0.7" right="0.7" top="0.75" bottom="0.75" header="0.3" footer="0.3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G24" sqref="G23:G24"/>
    </sheetView>
  </sheetViews>
  <sheetFormatPr defaultRowHeight="12.75" x14ac:dyDescent="0.2"/>
  <cols>
    <col min="1" max="1" width="56.28515625" style="495" customWidth="1"/>
    <col min="2" max="2" width="10.85546875" style="495" customWidth="1"/>
    <col min="3" max="4" width="21.7109375" style="495" customWidth="1"/>
    <col min="5" max="5" width="14.140625" style="529" customWidth="1"/>
    <col min="6" max="6" width="28.5703125" style="495" customWidth="1"/>
    <col min="7" max="7" width="13.7109375" style="530" customWidth="1"/>
    <col min="8" max="16384" width="9.140625" style="495"/>
  </cols>
  <sheetData>
    <row r="1" spans="1:7" x14ac:dyDescent="0.2">
      <c r="A1" s="493" t="s">
        <v>560</v>
      </c>
      <c r="B1" s="533" t="s">
        <v>561</v>
      </c>
      <c r="C1" s="486"/>
      <c r="D1" s="493"/>
    </row>
    <row r="2" spans="1:7" hidden="1" x14ac:dyDescent="0.2">
      <c r="A2" s="497"/>
      <c r="B2" s="534"/>
      <c r="C2" s="488"/>
      <c r="D2" s="498"/>
    </row>
    <row r="3" spans="1:7" x14ac:dyDescent="0.2">
      <c r="A3" s="497"/>
      <c r="B3" s="535" t="s">
        <v>597</v>
      </c>
      <c r="C3" s="488"/>
      <c r="D3" s="498"/>
    </row>
    <row r="4" spans="1:7" x14ac:dyDescent="0.2">
      <c r="A4" s="500" t="s">
        <v>430</v>
      </c>
      <c r="B4" s="489"/>
      <c r="C4" s="490"/>
      <c r="D4" s="501"/>
    </row>
    <row r="5" spans="1:7" x14ac:dyDescent="0.2">
      <c r="A5" s="502" t="s">
        <v>562</v>
      </c>
      <c r="B5" s="491"/>
      <c r="C5" s="492"/>
      <c r="D5" s="503"/>
    </row>
    <row r="6" spans="1:7" ht="25.5" x14ac:dyDescent="0.2">
      <c r="A6" s="514"/>
      <c r="B6" s="505"/>
      <c r="C6" s="506" t="s">
        <v>513</v>
      </c>
      <c r="D6" s="506" t="s">
        <v>514</v>
      </c>
    </row>
    <row r="7" spans="1:7" x14ac:dyDescent="0.2">
      <c r="A7" s="507" t="s">
        <v>563</v>
      </c>
      <c r="B7" s="508"/>
      <c r="C7" s="509">
        <v>231875413.06999999</v>
      </c>
      <c r="D7" s="509">
        <v>233717758.75999999</v>
      </c>
      <c r="F7" s="510"/>
      <c r="G7" s="531">
        <f>C7-'[1]ZZwF 31.12.2016'!D7</f>
        <v>-112529746215.75</v>
      </c>
    </row>
    <row r="8" spans="1:7" x14ac:dyDescent="0.2">
      <c r="A8" s="507" t="s">
        <v>564</v>
      </c>
      <c r="B8" s="508"/>
      <c r="C8" s="509">
        <f>SUM(C9:C18)</f>
        <v>95626360.260000005</v>
      </c>
      <c r="D8" s="509">
        <f>SUM(D9:D18)</f>
        <v>122101018.84999999</v>
      </c>
      <c r="F8" s="510"/>
      <c r="G8" s="531">
        <f>C8-'[1]ZZwF 31.12.2016'!D8</f>
        <v>-27221091697.120003</v>
      </c>
    </row>
    <row r="9" spans="1:7" x14ac:dyDescent="0.2">
      <c r="A9" s="504" t="s">
        <v>565</v>
      </c>
      <c r="B9" s="505"/>
      <c r="C9" s="512">
        <v>0</v>
      </c>
      <c r="D9" s="512">
        <v>0</v>
      </c>
      <c r="F9" s="510"/>
      <c r="G9" s="531">
        <f>C9-'[1]ZZwF 31.12.2016'!D9</f>
        <v>-7997841834.0600004</v>
      </c>
    </row>
    <row r="10" spans="1:7" x14ac:dyDescent="0.2">
      <c r="A10" s="504" t="s">
        <v>566</v>
      </c>
      <c r="B10" s="505"/>
      <c r="C10" s="512">
        <v>78210247.620000005</v>
      </c>
      <c r="D10" s="512">
        <v>90056162.379999995</v>
      </c>
      <c r="F10" s="510"/>
      <c r="G10" s="531">
        <f>C10-'[1]ZZwF 31.12.2016'!D10</f>
        <v>-13723655273.799999</v>
      </c>
    </row>
    <row r="11" spans="1:7" x14ac:dyDescent="0.2">
      <c r="A11" s="504" t="s">
        <v>567</v>
      </c>
      <c r="B11" s="505"/>
      <c r="C11" s="512">
        <v>0</v>
      </c>
      <c r="D11" s="512">
        <v>0</v>
      </c>
      <c r="F11" s="510"/>
      <c r="G11" s="531">
        <f>C11-'[1]ZZwF 31.12.2016'!D11</f>
        <v>0</v>
      </c>
    </row>
    <row r="12" spans="1:7" x14ac:dyDescent="0.2">
      <c r="A12" s="514" t="s">
        <v>568</v>
      </c>
      <c r="B12" s="505"/>
      <c r="C12" s="512">
        <v>9589793.5800000001</v>
      </c>
      <c r="D12" s="512">
        <v>28270289.559999999</v>
      </c>
      <c r="F12" s="510"/>
      <c r="G12" s="531">
        <f>C12-'[1]ZZwF 31.12.2016'!D12</f>
        <v>-1107278021.0600002</v>
      </c>
    </row>
    <row r="13" spans="1:7" x14ac:dyDescent="0.2">
      <c r="A13" s="504" t="s">
        <v>569</v>
      </c>
      <c r="B13" s="505"/>
      <c r="C13" s="512">
        <v>0</v>
      </c>
      <c r="D13" s="512">
        <v>0</v>
      </c>
      <c r="F13" s="510"/>
      <c r="G13" s="531">
        <f>C13-'[1]ZZwF 31.12.2016'!D13</f>
        <v>0</v>
      </c>
    </row>
    <row r="14" spans="1:7" ht="25.5" x14ac:dyDescent="0.2">
      <c r="A14" s="514" t="s">
        <v>570</v>
      </c>
      <c r="B14" s="505"/>
      <c r="C14" s="512">
        <v>198190.84</v>
      </c>
      <c r="D14" s="512">
        <v>49808.94</v>
      </c>
      <c r="F14" s="510"/>
      <c r="G14" s="531">
        <f>C14-'[1]ZZwF 31.12.2016'!D14</f>
        <v>-20917082.109999999</v>
      </c>
    </row>
    <row r="15" spans="1:7" x14ac:dyDescent="0.2">
      <c r="A15" s="504" t="s">
        <v>571</v>
      </c>
      <c r="B15" s="505"/>
      <c r="C15" s="512">
        <v>0</v>
      </c>
      <c r="D15" s="512">
        <v>0</v>
      </c>
      <c r="F15" s="510"/>
      <c r="G15" s="531">
        <f>C15-'[1]ZZwF 31.12.2016'!D15</f>
        <v>-14648880.23</v>
      </c>
    </row>
    <row r="16" spans="1:7" x14ac:dyDescent="0.2">
      <c r="A16" s="504" t="s">
        <v>572</v>
      </c>
      <c r="B16" s="505"/>
      <c r="C16" s="512">
        <v>0</v>
      </c>
      <c r="D16" s="512">
        <v>92988</v>
      </c>
      <c r="F16" s="510"/>
      <c r="G16" s="531">
        <f>C16-'[1]ZZwF 31.12.2016'!D16</f>
        <v>-894626.04</v>
      </c>
    </row>
    <row r="17" spans="1:7" x14ac:dyDescent="0.2">
      <c r="A17" s="504" t="s">
        <v>573</v>
      </c>
      <c r="B17" s="505"/>
      <c r="C17" s="512">
        <v>0</v>
      </c>
      <c r="D17" s="512">
        <v>0</v>
      </c>
      <c r="F17" s="510"/>
      <c r="G17" s="531">
        <f>C17-'[1]ZZwF 31.12.2016'!D17</f>
        <v>0</v>
      </c>
    </row>
    <row r="18" spans="1:7" x14ac:dyDescent="0.2">
      <c r="A18" s="504" t="s">
        <v>574</v>
      </c>
      <c r="B18" s="505"/>
      <c r="C18" s="512">
        <v>7628128.2199999997</v>
      </c>
      <c r="D18" s="512">
        <v>3631769.97</v>
      </c>
      <c r="F18" s="510"/>
      <c r="G18" s="531">
        <f>C18-'[1]ZZwF 31.12.2016'!D18</f>
        <v>-4355855979.8199997</v>
      </c>
    </row>
    <row r="19" spans="1:7" x14ac:dyDescent="0.2">
      <c r="A19" s="507" t="s">
        <v>575</v>
      </c>
      <c r="B19" s="508"/>
      <c r="C19" s="509">
        <f>SUM(C20:C28)</f>
        <v>93784014.570000008</v>
      </c>
      <c r="D19" s="509">
        <f>SUM(D20:D28)</f>
        <v>106734125.35000001</v>
      </c>
      <c r="F19" s="510"/>
      <c r="G19" s="531">
        <f>C19-'[1]ZZwF 31.12.2016'!D19</f>
        <v>-25795071719.480003</v>
      </c>
    </row>
    <row r="20" spans="1:7" x14ac:dyDescent="0.2">
      <c r="A20" s="504" t="s">
        <v>576</v>
      </c>
      <c r="B20" s="505"/>
      <c r="C20" s="460">
        <v>55820156.770000003</v>
      </c>
      <c r="D20" s="460">
        <v>45344714.909999996</v>
      </c>
      <c r="F20" s="510"/>
      <c r="G20" s="531">
        <f>C20-'[1]ZZwF 31.12.2016'!D20</f>
        <v>-6084123412.5599995</v>
      </c>
    </row>
    <row r="21" spans="1:7" x14ac:dyDescent="0.2">
      <c r="A21" s="504" t="s">
        <v>577</v>
      </c>
      <c r="B21" s="505"/>
      <c r="C21" s="512">
        <v>6116838.0999999996</v>
      </c>
      <c r="D21" s="512">
        <v>7820550.6699999999</v>
      </c>
      <c r="F21" s="510"/>
      <c r="G21" s="531">
        <f>C21-'[1]ZZwF 31.12.2016'!D21</f>
        <v>-14709415569.85</v>
      </c>
    </row>
    <row r="22" spans="1:7" x14ac:dyDescent="0.2">
      <c r="A22" s="504" t="s">
        <v>578</v>
      </c>
      <c r="B22" s="505"/>
      <c r="C22" s="512">
        <v>0</v>
      </c>
      <c r="D22" s="512">
        <v>0</v>
      </c>
      <c r="F22" s="510"/>
      <c r="G22" s="531">
        <f>C22-'[1]ZZwF 31.12.2016'!D22</f>
        <v>-5116351.2</v>
      </c>
    </row>
    <row r="23" spans="1:7" x14ac:dyDescent="0.2">
      <c r="A23" s="504" t="s">
        <v>579</v>
      </c>
      <c r="B23" s="505"/>
      <c r="C23" s="512">
        <v>28722993.620000001</v>
      </c>
      <c r="D23" s="512">
        <v>48639124.100000001</v>
      </c>
      <c r="F23" s="510"/>
      <c r="G23" s="531">
        <f>C23-'[1]ZZwF 31.12.2016'!D23</f>
        <v>-3066200098.2600002</v>
      </c>
    </row>
    <row r="24" spans="1:7" x14ac:dyDescent="0.2">
      <c r="A24" s="504" t="s">
        <v>580</v>
      </c>
      <c r="B24" s="505"/>
      <c r="C24" s="512">
        <v>0</v>
      </c>
      <c r="D24" s="512">
        <v>0</v>
      </c>
      <c r="F24" s="510"/>
      <c r="G24" s="531">
        <f>C24-'[1]ZZwF 31.12.2016'!D24</f>
        <v>0</v>
      </c>
    </row>
    <row r="25" spans="1:7" ht="38.25" x14ac:dyDescent="0.2">
      <c r="A25" s="514" t="s">
        <v>581</v>
      </c>
      <c r="B25" s="505"/>
      <c r="C25" s="512">
        <v>643691.1</v>
      </c>
      <c r="D25" s="512">
        <v>2161318.5</v>
      </c>
      <c r="F25" s="510"/>
      <c r="G25" s="531">
        <f>C25-'[1]ZZwF 31.12.2016'!D25</f>
        <v>-89308717.780000001</v>
      </c>
    </row>
    <row r="26" spans="1:7" x14ac:dyDescent="0.2">
      <c r="A26" s="504" t="s">
        <v>582</v>
      </c>
      <c r="B26" s="505"/>
      <c r="C26" s="512">
        <v>0</v>
      </c>
      <c r="D26" s="512">
        <v>0</v>
      </c>
      <c r="F26" s="510"/>
      <c r="G26" s="531">
        <f>C26-'[1]ZZwF 31.12.2016'!D26</f>
        <v>-11641883.390000001</v>
      </c>
    </row>
    <row r="27" spans="1:7" x14ac:dyDescent="0.2">
      <c r="A27" s="504" t="s">
        <v>583</v>
      </c>
      <c r="B27" s="505"/>
      <c r="C27" s="512">
        <v>0</v>
      </c>
      <c r="D27" s="512">
        <v>0</v>
      </c>
      <c r="F27" s="510"/>
      <c r="G27" s="531">
        <f>C27-'[1]ZZwF 31.12.2016'!D27</f>
        <v>-894626.04</v>
      </c>
    </row>
    <row r="28" spans="1:7" x14ac:dyDescent="0.2">
      <c r="A28" s="504" t="s">
        <v>584</v>
      </c>
      <c r="B28" s="505"/>
      <c r="C28" s="512">
        <v>2480334.98</v>
      </c>
      <c r="D28" s="512">
        <v>2768417.17</v>
      </c>
      <c r="F28" s="510"/>
      <c r="G28" s="531">
        <f>C28-'[1]ZZwF 31.12.2016'!D28</f>
        <v>-1828371060.4000001</v>
      </c>
    </row>
    <row r="29" spans="1:7" x14ac:dyDescent="0.2">
      <c r="A29" s="507" t="s">
        <v>585</v>
      </c>
      <c r="B29" s="508"/>
      <c r="C29" s="509">
        <v>233717758.75999999</v>
      </c>
      <c r="D29" s="509">
        <v>249084652.25999999</v>
      </c>
      <c r="F29" s="510"/>
      <c r="G29" s="531">
        <f>C29-'[1]ZZwF 31.12.2016'!D29</f>
        <v>-113955766193.39001</v>
      </c>
    </row>
    <row r="30" spans="1:7" x14ac:dyDescent="0.2">
      <c r="A30" s="507" t="s">
        <v>586</v>
      </c>
      <c r="B30" s="508"/>
      <c r="C30" s="509">
        <f>C31+C32-C33</f>
        <v>-45344714.909999996</v>
      </c>
      <c r="D30" s="509">
        <f>D31+D32-D33</f>
        <v>-37602475.630000003</v>
      </c>
      <c r="F30" s="510"/>
      <c r="G30" s="531">
        <f>C30-'[1]ZZwF 31.12.2016'!D30</f>
        <v>-2022597059.4700005</v>
      </c>
    </row>
    <row r="31" spans="1:7" x14ac:dyDescent="0.2">
      <c r="A31" s="504" t="s">
        <v>587</v>
      </c>
      <c r="B31" s="505"/>
      <c r="C31" s="512">
        <v>0</v>
      </c>
      <c r="D31" s="512">
        <v>0</v>
      </c>
      <c r="F31" s="510"/>
      <c r="G31" s="531">
        <f>C31-'[1]ZZwF 31.12.2016'!D31</f>
        <v>-9038299339.0300007</v>
      </c>
    </row>
    <row r="32" spans="1:7" x14ac:dyDescent="0.2">
      <c r="A32" s="504" t="s">
        <v>588</v>
      </c>
      <c r="B32" s="505"/>
      <c r="C32" s="512">
        <v>-45344714.909999996</v>
      </c>
      <c r="D32" s="512">
        <v>-37602475.630000003</v>
      </c>
      <c r="F32" s="510"/>
      <c r="G32" s="531">
        <f>C32-'[1]ZZwF 31.12.2016'!D32</f>
        <v>-7106391709.3800001</v>
      </c>
    </row>
    <row r="33" spans="1:10" x14ac:dyDescent="0.2">
      <c r="A33" s="504" t="s">
        <v>589</v>
      </c>
      <c r="B33" s="505"/>
      <c r="C33" s="512">
        <v>0</v>
      </c>
      <c r="D33" s="512">
        <v>0</v>
      </c>
      <c r="F33" s="510"/>
      <c r="G33" s="531">
        <f>C33-'[1]ZZwF 31.12.2016'!D33</f>
        <v>-8713074.9100000001</v>
      </c>
    </row>
    <row r="34" spans="1:10" x14ac:dyDescent="0.2">
      <c r="A34" s="507" t="s">
        <v>590</v>
      </c>
      <c r="B34" s="508"/>
      <c r="C34" s="509">
        <f>C29+C30</f>
        <v>188373043.84999999</v>
      </c>
      <c r="D34" s="509">
        <f>D29+D30</f>
        <v>211482176.63</v>
      </c>
      <c r="F34" s="510"/>
      <c r="G34" s="531">
        <f>C34-'[1]ZZwF 31.12.2016'!D34</f>
        <v>-115969650177.95</v>
      </c>
    </row>
    <row r="35" spans="1:10" x14ac:dyDescent="0.2">
      <c r="A35" s="523"/>
      <c r="B35" s="523"/>
      <c r="C35" s="536"/>
      <c r="D35" s="536"/>
    </row>
    <row r="36" spans="1:10" x14ac:dyDescent="0.2">
      <c r="A36" s="523"/>
      <c r="B36" s="523"/>
      <c r="C36" s="523"/>
      <c r="D36" s="523"/>
    </row>
    <row r="37" spans="1:10" x14ac:dyDescent="0.2">
      <c r="A37" s="524"/>
      <c r="B37" s="524"/>
      <c r="C37" s="524"/>
      <c r="D37" s="524"/>
    </row>
    <row r="38" spans="1:10" x14ac:dyDescent="0.2">
      <c r="A38" s="525"/>
      <c r="B38" s="525"/>
      <c r="C38" s="525"/>
      <c r="D38" s="525"/>
    </row>
    <row r="39" spans="1:10" ht="25.5" x14ac:dyDescent="0.2">
      <c r="A39" s="525"/>
      <c r="B39" s="537" t="s">
        <v>557</v>
      </c>
      <c r="C39" s="527"/>
      <c r="D39" s="525"/>
    </row>
    <row r="40" spans="1:10" ht="38.25" x14ac:dyDescent="0.2">
      <c r="A40" s="525"/>
      <c r="B40" s="527" t="s">
        <v>304</v>
      </c>
      <c r="C40" s="532"/>
      <c r="D40" s="525"/>
    </row>
    <row r="41" spans="1:10" x14ac:dyDescent="0.2">
      <c r="A41" s="525" t="s">
        <v>591</v>
      </c>
      <c r="B41" s="525"/>
      <c r="C41" s="525"/>
      <c r="D41" s="525" t="s">
        <v>559</v>
      </c>
    </row>
    <row r="42" spans="1:10" x14ac:dyDescent="0.2">
      <c r="A42" s="525" t="s">
        <v>306</v>
      </c>
      <c r="B42" s="525"/>
      <c r="C42" s="525"/>
      <c r="D42" s="525" t="s">
        <v>307</v>
      </c>
      <c r="I42" s="496"/>
      <c r="J42" s="496"/>
    </row>
  </sheetData>
  <printOptions horizontalCentered="1"/>
  <pageMargins left="0" right="0" top="0.74803149606299213" bottom="0.74803149606299213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3"/>
  <sheetViews>
    <sheetView tabSelected="1" topLeftCell="A655" zoomScaleNormal="100" workbookViewId="0">
      <selection activeCell="C657" sqref="C657"/>
    </sheetView>
  </sheetViews>
  <sheetFormatPr defaultRowHeight="12.75" x14ac:dyDescent="0.2"/>
  <cols>
    <col min="1" max="1" width="22.85546875" style="6" customWidth="1"/>
    <col min="2" max="2" width="19.140625" style="6" customWidth="1"/>
    <col min="3" max="3" width="20" style="6" customWidth="1"/>
    <col min="4" max="4" width="18" style="6" customWidth="1"/>
    <col min="5" max="5" width="19.7109375" style="6" customWidth="1"/>
    <col min="6" max="6" width="16.140625" style="6" customWidth="1"/>
    <col min="7" max="7" width="16.42578125" style="6" customWidth="1"/>
    <col min="8" max="8" width="12.140625" style="6" customWidth="1"/>
    <col min="9" max="9" width="16.140625" style="6" customWidth="1"/>
    <col min="10" max="10" width="13.7109375" style="6" customWidth="1"/>
    <col min="11" max="11" width="18.28515625" style="6" customWidth="1"/>
    <col min="12" max="16384" width="9.140625" style="6"/>
  </cols>
  <sheetData>
    <row r="2" spans="1:10" s="1" customFormat="1" x14ac:dyDescent="0.2">
      <c r="A2" s="316"/>
      <c r="D2" s="2"/>
      <c r="E2" s="3"/>
      <c r="F2" s="3" t="s">
        <v>365</v>
      </c>
      <c r="G2" s="3"/>
      <c r="H2" s="3"/>
      <c r="I2" s="3"/>
    </row>
    <row r="3" spans="1:10" s="1" customFormat="1" ht="40.5" customHeight="1" x14ac:dyDescent="0.2">
      <c r="B3" s="4"/>
      <c r="C3" s="4"/>
      <c r="D3" s="5"/>
      <c r="E3" s="5"/>
      <c r="F3" s="921" t="s">
        <v>245</v>
      </c>
      <c r="G3" s="922"/>
      <c r="H3" s="922"/>
      <c r="I3" s="922"/>
      <c r="J3" s="922"/>
    </row>
    <row r="4" spans="1:10" ht="15" customHeight="1" x14ac:dyDescent="0.25">
      <c r="A4" s="786" t="s">
        <v>330</v>
      </c>
      <c r="B4" s="786"/>
      <c r="C4" s="786"/>
      <c r="D4" s="786"/>
      <c r="E4" s="786"/>
      <c r="F4" s="786"/>
      <c r="G4" s="786"/>
      <c r="H4" s="786"/>
      <c r="I4" s="786"/>
    </row>
    <row r="5" spans="1:10" ht="13.5" thickBot="1" x14ac:dyDescent="0.25">
      <c r="A5" s="828"/>
      <c r="B5" s="829"/>
      <c r="C5" s="829"/>
      <c r="D5" s="829"/>
      <c r="E5" s="829"/>
      <c r="F5" s="829"/>
      <c r="G5" s="829"/>
      <c r="H5" s="828"/>
      <c r="I5" s="828"/>
    </row>
    <row r="6" spans="1:10" ht="15" customHeight="1" thickBot="1" x14ac:dyDescent="0.25">
      <c r="A6" s="7"/>
      <c r="B6" s="843" t="s">
        <v>33</v>
      </c>
      <c r="C6" s="844"/>
      <c r="D6" s="844"/>
      <c r="E6" s="844"/>
      <c r="F6" s="844"/>
      <c r="G6" s="845"/>
      <c r="H6" s="8"/>
      <c r="I6" s="8"/>
    </row>
    <row r="7" spans="1:10" x14ac:dyDescent="0.2">
      <c r="A7" s="839" t="s">
        <v>130</v>
      </c>
      <c r="B7" s="837" t="s">
        <v>25</v>
      </c>
      <c r="C7" s="841" t="s">
        <v>247</v>
      </c>
      <c r="D7" s="837" t="s">
        <v>244</v>
      </c>
      <c r="E7" s="846" t="s">
        <v>146</v>
      </c>
      <c r="F7" s="832" t="s">
        <v>147</v>
      </c>
      <c r="G7" s="832" t="s">
        <v>148</v>
      </c>
      <c r="H7" s="832" t="s">
        <v>135</v>
      </c>
      <c r="I7" s="834" t="s">
        <v>108</v>
      </c>
    </row>
    <row r="8" spans="1:10" ht="81.75" customHeight="1" x14ac:dyDescent="0.2">
      <c r="A8" s="840"/>
      <c r="B8" s="838"/>
      <c r="C8" s="842"/>
      <c r="D8" s="838"/>
      <c r="E8" s="847"/>
      <c r="F8" s="833"/>
      <c r="G8" s="833"/>
      <c r="H8" s="833"/>
      <c r="I8" s="835"/>
    </row>
    <row r="9" spans="1:10" s="9" customFormat="1" ht="12.75" customHeight="1" x14ac:dyDescent="0.2">
      <c r="A9" s="826" t="s">
        <v>35</v>
      </c>
      <c r="B9" s="836"/>
      <c r="C9" s="836"/>
      <c r="D9" s="836"/>
      <c r="E9" s="827"/>
      <c r="F9" s="827"/>
      <c r="G9" s="827"/>
      <c r="H9" s="827"/>
      <c r="I9" s="547"/>
    </row>
    <row r="10" spans="1:10" s="9" customFormat="1" x14ac:dyDescent="0.2">
      <c r="A10" s="361" t="s">
        <v>157</v>
      </c>
      <c r="B10" s="10">
        <v>105769425.53</v>
      </c>
      <c r="C10" s="10">
        <v>3631676.24</v>
      </c>
      <c r="D10" s="10">
        <v>152348335.08000001</v>
      </c>
      <c r="E10" s="10">
        <v>2461961.11</v>
      </c>
      <c r="F10" s="10">
        <v>355121.81</v>
      </c>
      <c r="G10" s="10">
        <v>4720008.3600000003</v>
      </c>
      <c r="H10" s="10">
        <v>7585984.71</v>
      </c>
      <c r="I10" s="11">
        <f>B10+SUM(D10:H10)</f>
        <v>273240836.60000002</v>
      </c>
    </row>
    <row r="11" spans="1:10" x14ac:dyDescent="0.2">
      <c r="A11" s="12" t="s">
        <v>36</v>
      </c>
      <c r="B11" s="10">
        <f t="shared" ref="B11:I11" si="0">SUM(B12:B14)</f>
        <v>4351548.1399999997</v>
      </c>
      <c r="C11" s="10">
        <f t="shared" si="0"/>
        <v>0</v>
      </c>
      <c r="D11" s="10">
        <f t="shared" si="0"/>
        <v>5686486.7400000002</v>
      </c>
      <c r="E11" s="10">
        <f t="shared" si="0"/>
        <v>26837.37</v>
      </c>
      <c r="F11" s="10">
        <f t="shared" si="0"/>
        <v>92341</v>
      </c>
      <c r="G11" s="10">
        <f t="shared" si="0"/>
        <v>606584.17999999993</v>
      </c>
      <c r="H11" s="10">
        <f t="shared" si="0"/>
        <v>22641503.140000001</v>
      </c>
      <c r="I11" s="11">
        <f t="shared" si="0"/>
        <v>33405300.569999997</v>
      </c>
    </row>
    <row r="12" spans="1:10" x14ac:dyDescent="0.2">
      <c r="A12" s="379" t="s">
        <v>37</v>
      </c>
      <c r="B12" s="380">
        <v>0</v>
      </c>
      <c r="C12" s="380">
        <v>0</v>
      </c>
      <c r="D12" s="380">
        <v>0</v>
      </c>
      <c r="E12" s="380">
        <v>0</v>
      </c>
      <c r="F12" s="380">
        <v>0</v>
      </c>
      <c r="G12" s="96">
        <v>7269.83</v>
      </c>
      <c r="H12" s="96">
        <v>28337589.25</v>
      </c>
      <c r="I12" s="51">
        <f>B12+SUM(D12:H12)</f>
        <v>28344859.079999998</v>
      </c>
    </row>
    <row r="13" spans="1:10" x14ac:dyDescent="0.2">
      <c r="A13" s="379" t="s">
        <v>38</v>
      </c>
      <c r="B13" s="96">
        <v>4351548.1399999997</v>
      </c>
      <c r="C13" s="96">
        <v>0</v>
      </c>
      <c r="D13" s="96">
        <v>92988</v>
      </c>
      <c r="E13" s="96">
        <v>0</v>
      </c>
      <c r="F13" s="96">
        <v>92341</v>
      </c>
      <c r="G13" s="96">
        <v>523564.35</v>
      </c>
      <c r="H13" s="380">
        <v>0</v>
      </c>
      <c r="I13" s="51">
        <f>B13+SUM(D13:H13)</f>
        <v>5060441.4899999993</v>
      </c>
    </row>
    <row r="14" spans="1:10" x14ac:dyDescent="0.2">
      <c r="A14" s="379" t="s">
        <v>338</v>
      </c>
      <c r="B14" s="96">
        <v>0</v>
      </c>
      <c r="C14" s="380">
        <v>0</v>
      </c>
      <c r="D14" s="96">
        <v>5593498.7400000002</v>
      </c>
      <c r="E14" s="96">
        <v>26837.37</v>
      </c>
      <c r="F14" s="96">
        <v>0</v>
      </c>
      <c r="G14" s="96">
        <v>75750</v>
      </c>
      <c r="H14" s="96">
        <v>-5696086.1100000003</v>
      </c>
      <c r="I14" s="51">
        <f>B14+SUM(D14:H14)</f>
        <v>0</v>
      </c>
    </row>
    <row r="15" spans="1:10" x14ac:dyDescent="0.2">
      <c r="A15" s="12" t="s">
        <v>39</v>
      </c>
      <c r="B15" s="10">
        <f>SUM(B16:B17)</f>
        <v>862372.62</v>
      </c>
      <c r="C15" s="10">
        <f t="shared" ref="C15:I15" si="1">SUM(C16:C17)</f>
        <v>0</v>
      </c>
      <c r="D15" s="10">
        <f t="shared" si="1"/>
        <v>81916</v>
      </c>
      <c r="E15" s="10">
        <f t="shared" si="1"/>
        <v>0</v>
      </c>
      <c r="F15" s="10">
        <f t="shared" si="1"/>
        <v>85034</v>
      </c>
      <c r="G15" s="10">
        <f t="shared" si="1"/>
        <v>114562.48</v>
      </c>
      <c r="H15" s="10">
        <f t="shared" si="1"/>
        <v>3877601.86</v>
      </c>
      <c r="I15" s="11">
        <f t="shared" si="1"/>
        <v>5021486.96</v>
      </c>
    </row>
    <row r="16" spans="1:10" x14ac:dyDescent="0.2">
      <c r="A16" s="379" t="s">
        <v>40</v>
      </c>
      <c r="B16" s="96">
        <v>862372.62</v>
      </c>
      <c r="C16" s="380">
        <v>0</v>
      </c>
      <c r="D16" s="96">
        <v>81916</v>
      </c>
      <c r="E16" s="96">
        <v>0</v>
      </c>
      <c r="F16" s="96">
        <v>85034</v>
      </c>
      <c r="G16" s="96">
        <v>114562.48</v>
      </c>
      <c r="H16" s="380">
        <v>0</v>
      </c>
      <c r="I16" s="51">
        <f>B16+SUM(D16:H16)</f>
        <v>1143885.1000000001</v>
      </c>
    </row>
    <row r="17" spans="1:9" x14ac:dyDescent="0.2">
      <c r="A17" s="379" t="s">
        <v>38</v>
      </c>
      <c r="B17" s="96">
        <v>0</v>
      </c>
      <c r="C17" s="380">
        <v>0</v>
      </c>
      <c r="D17" s="96">
        <v>0</v>
      </c>
      <c r="E17" s="96">
        <v>0</v>
      </c>
      <c r="F17" s="380">
        <v>0</v>
      </c>
      <c r="G17" s="96">
        <v>0</v>
      </c>
      <c r="H17" s="96">
        <v>3877601.86</v>
      </c>
      <c r="I17" s="51">
        <f>B17+SUM(D17:H17)</f>
        <v>3877601.86</v>
      </c>
    </row>
    <row r="18" spans="1:9" x14ac:dyDescent="0.2">
      <c r="A18" s="361" t="s">
        <v>158</v>
      </c>
      <c r="B18" s="10">
        <f t="shared" ref="B18:I18" si="2">B10+B11-B15</f>
        <v>109258601.05</v>
      </c>
      <c r="C18" s="10">
        <f t="shared" si="2"/>
        <v>3631676.24</v>
      </c>
      <c r="D18" s="10">
        <f t="shared" si="2"/>
        <v>157952905.82000002</v>
      </c>
      <c r="E18" s="10">
        <f t="shared" si="2"/>
        <v>2488798.48</v>
      </c>
      <c r="F18" s="10">
        <f t="shared" si="2"/>
        <v>362428.81</v>
      </c>
      <c r="G18" s="10">
        <f t="shared" si="2"/>
        <v>5212030.0599999996</v>
      </c>
      <c r="H18" s="10">
        <f t="shared" si="2"/>
        <v>26349885.990000002</v>
      </c>
      <c r="I18" s="11">
        <f t="shared" si="2"/>
        <v>301624650.21000004</v>
      </c>
    </row>
    <row r="19" spans="1:9" x14ac:dyDescent="0.2">
      <c r="A19" s="826" t="s">
        <v>241</v>
      </c>
      <c r="B19" s="827"/>
      <c r="C19" s="827"/>
      <c r="D19" s="827"/>
      <c r="E19" s="827"/>
      <c r="F19" s="827"/>
      <c r="G19" s="827"/>
      <c r="H19" s="827"/>
      <c r="I19" s="547"/>
    </row>
    <row r="20" spans="1:9" x14ac:dyDescent="0.2">
      <c r="A20" s="361" t="s">
        <v>157</v>
      </c>
      <c r="B20" s="10">
        <v>100511.53</v>
      </c>
      <c r="C20" s="10">
        <v>0</v>
      </c>
      <c r="D20" s="10">
        <v>79336613.719999999</v>
      </c>
      <c r="E20" s="10">
        <v>2283284.61</v>
      </c>
      <c r="F20" s="10">
        <v>311851.88</v>
      </c>
      <c r="G20" s="10">
        <v>4289409.54</v>
      </c>
      <c r="H20" s="10">
        <v>0</v>
      </c>
      <c r="I20" s="11">
        <v>86321671.280000001</v>
      </c>
    </row>
    <row r="21" spans="1:9" x14ac:dyDescent="0.2">
      <c r="A21" s="12" t="s">
        <v>36</v>
      </c>
      <c r="B21" s="10">
        <f>SUM(B22:B24)</f>
        <v>24615.07</v>
      </c>
      <c r="C21" s="10">
        <f t="shared" ref="C21:I21" si="3">SUM(C22:C24)</f>
        <v>0</v>
      </c>
      <c r="D21" s="10">
        <f t="shared" si="3"/>
        <v>5506292.2000000002</v>
      </c>
      <c r="E21" s="10">
        <f t="shared" si="3"/>
        <v>31179.55</v>
      </c>
      <c r="F21" s="10">
        <f t="shared" si="3"/>
        <v>113975.95999999999</v>
      </c>
      <c r="G21" s="10">
        <f t="shared" si="3"/>
        <v>639032.94000000006</v>
      </c>
      <c r="H21" s="10">
        <f t="shared" si="3"/>
        <v>0</v>
      </c>
      <c r="I21" s="11">
        <f t="shared" si="3"/>
        <v>6315095.7199999997</v>
      </c>
    </row>
    <row r="22" spans="1:9" x14ac:dyDescent="0.2">
      <c r="A22" s="379" t="s">
        <v>45</v>
      </c>
      <c r="B22" s="96">
        <v>24615.07</v>
      </c>
      <c r="C22" s="96">
        <v>0</v>
      </c>
      <c r="D22" s="96">
        <v>5506292.2000000002</v>
      </c>
      <c r="E22" s="96">
        <v>31179.55</v>
      </c>
      <c r="F22" s="96">
        <v>21634.959999999999</v>
      </c>
      <c r="G22" s="96">
        <v>108198.76</v>
      </c>
      <c r="H22" s="380">
        <v>0</v>
      </c>
      <c r="I22" s="51">
        <f>B22+SUM(D22:H22)</f>
        <v>5691920.54</v>
      </c>
    </row>
    <row r="23" spans="1:9" x14ac:dyDescent="0.2">
      <c r="A23" s="379" t="s">
        <v>38</v>
      </c>
      <c r="B23" s="380">
        <v>0</v>
      </c>
      <c r="C23" s="380">
        <v>0</v>
      </c>
      <c r="D23" s="96">
        <v>0</v>
      </c>
      <c r="E23" s="96">
        <v>0</v>
      </c>
      <c r="F23" s="96">
        <v>92341</v>
      </c>
      <c r="G23" s="96">
        <v>530834.18000000005</v>
      </c>
      <c r="H23" s="380">
        <v>0</v>
      </c>
      <c r="I23" s="51">
        <f>B23+SUM(D23:H23)</f>
        <v>623175.18000000005</v>
      </c>
    </row>
    <row r="24" spans="1:9" x14ac:dyDescent="0.2">
      <c r="A24" s="379" t="s">
        <v>338</v>
      </c>
      <c r="B24" s="380">
        <v>0</v>
      </c>
      <c r="C24" s="380">
        <v>0</v>
      </c>
      <c r="D24" s="380">
        <v>0</v>
      </c>
      <c r="E24" s="380">
        <v>0</v>
      </c>
      <c r="F24" s="380">
        <v>0</v>
      </c>
      <c r="G24" s="380">
        <v>0</v>
      </c>
      <c r="H24" s="380">
        <v>0</v>
      </c>
      <c r="I24" s="51">
        <f>B24+SUM(D24:H24)</f>
        <v>0</v>
      </c>
    </row>
    <row r="25" spans="1:9" x14ac:dyDescent="0.2">
      <c r="A25" s="12" t="s">
        <v>39</v>
      </c>
      <c r="B25" s="10">
        <f>SUM(B26:B27)</f>
        <v>0</v>
      </c>
      <c r="C25" s="10">
        <f t="shared" ref="C25:I25" si="4">SUM(C26:C27)</f>
        <v>0</v>
      </c>
      <c r="D25" s="10">
        <f t="shared" si="4"/>
        <v>25228.83</v>
      </c>
      <c r="E25" s="10">
        <f t="shared" si="4"/>
        <v>0</v>
      </c>
      <c r="F25" s="10">
        <f t="shared" si="4"/>
        <v>85034</v>
      </c>
      <c r="G25" s="10">
        <f t="shared" si="4"/>
        <v>114562.48</v>
      </c>
      <c r="H25" s="10">
        <f t="shared" si="4"/>
        <v>0</v>
      </c>
      <c r="I25" s="11">
        <f t="shared" si="4"/>
        <v>224825.31</v>
      </c>
    </row>
    <row r="26" spans="1:9" x14ac:dyDescent="0.2">
      <c r="A26" s="379" t="s">
        <v>40</v>
      </c>
      <c r="B26" s="380">
        <v>0</v>
      </c>
      <c r="C26" s="380">
        <v>0</v>
      </c>
      <c r="D26" s="96">
        <v>25228.83</v>
      </c>
      <c r="E26" s="96">
        <v>0</v>
      </c>
      <c r="F26" s="96">
        <v>85034</v>
      </c>
      <c r="G26" s="96">
        <v>114562.48</v>
      </c>
      <c r="H26" s="380">
        <v>0</v>
      </c>
      <c r="I26" s="51">
        <f>B26+SUM(D26:H26)</f>
        <v>224825.31</v>
      </c>
    </row>
    <row r="27" spans="1:9" x14ac:dyDescent="0.2">
      <c r="A27" s="379" t="s">
        <v>38</v>
      </c>
      <c r="B27" s="380">
        <v>0</v>
      </c>
      <c r="C27" s="380">
        <v>0</v>
      </c>
      <c r="D27" s="96">
        <v>0</v>
      </c>
      <c r="E27" s="96">
        <v>0</v>
      </c>
      <c r="F27" s="380">
        <v>0</v>
      </c>
      <c r="G27" s="96">
        <v>0</v>
      </c>
      <c r="H27" s="96">
        <v>0</v>
      </c>
      <c r="I27" s="51">
        <f>B27+SUM(D27:H27)</f>
        <v>0</v>
      </c>
    </row>
    <row r="28" spans="1:9" x14ac:dyDescent="0.2">
      <c r="A28" s="361" t="s">
        <v>158</v>
      </c>
      <c r="B28" s="10">
        <f>B20+B21-B25</f>
        <v>125126.6</v>
      </c>
      <c r="C28" s="10">
        <f t="shared" ref="C28:I28" si="5">C20+C21-C25</f>
        <v>0</v>
      </c>
      <c r="D28" s="10">
        <f t="shared" si="5"/>
        <v>84817677.090000004</v>
      </c>
      <c r="E28" s="10">
        <f t="shared" si="5"/>
        <v>2314464.1599999997</v>
      </c>
      <c r="F28" s="10">
        <f t="shared" si="5"/>
        <v>340793.83999999997</v>
      </c>
      <c r="G28" s="10">
        <f t="shared" si="5"/>
        <v>4813880</v>
      </c>
      <c r="H28" s="10">
        <f t="shared" si="5"/>
        <v>0</v>
      </c>
      <c r="I28" s="11">
        <f t="shared" si="5"/>
        <v>92411941.689999998</v>
      </c>
    </row>
    <row r="29" spans="1:9" x14ac:dyDescent="0.2">
      <c r="A29" s="826" t="s">
        <v>246</v>
      </c>
      <c r="B29" s="827"/>
      <c r="C29" s="827"/>
      <c r="D29" s="827"/>
      <c r="E29" s="827"/>
      <c r="F29" s="827"/>
      <c r="G29" s="827"/>
      <c r="H29" s="827"/>
      <c r="I29" s="547"/>
    </row>
    <row r="30" spans="1:9" x14ac:dyDescent="0.2">
      <c r="A30" s="361" t="s">
        <v>157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1">
        <f>B30+SUM(D30:H30)</f>
        <v>0</v>
      </c>
    </row>
    <row r="31" spans="1:9" x14ac:dyDescent="0.2">
      <c r="A31" s="379" t="s">
        <v>53</v>
      </c>
      <c r="B31" s="96">
        <v>0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51">
        <f>B31+SUM(D31:H31)</f>
        <v>0</v>
      </c>
    </row>
    <row r="32" spans="1:9" x14ac:dyDescent="0.2">
      <c r="A32" s="379" t="s">
        <v>57</v>
      </c>
      <c r="B32" s="381">
        <v>0</v>
      </c>
      <c r="C32" s="381">
        <v>0</v>
      </c>
      <c r="D32" s="381">
        <v>0</v>
      </c>
      <c r="E32" s="381">
        <v>0</v>
      </c>
      <c r="F32" s="381">
        <v>0</v>
      </c>
      <c r="G32" s="381">
        <v>0</v>
      </c>
      <c r="H32" s="381">
        <v>0</v>
      </c>
      <c r="I32" s="51">
        <f>B32+SUM(D32:H32)</f>
        <v>0</v>
      </c>
    </row>
    <row r="33" spans="1:9" x14ac:dyDescent="0.2">
      <c r="A33" s="361" t="s">
        <v>158</v>
      </c>
      <c r="B33" s="13">
        <f>B30+B31-B32</f>
        <v>0</v>
      </c>
      <c r="C33" s="13">
        <f t="shared" ref="C33:I33" si="6">C30+C31-C32</f>
        <v>0</v>
      </c>
      <c r="D33" s="13">
        <f t="shared" si="6"/>
        <v>0</v>
      </c>
      <c r="E33" s="13">
        <f t="shared" si="6"/>
        <v>0</v>
      </c>
      <c r="F33" s="13">
        <f t="shared" si="6"/>
        <v>0</v>
      </c>
      <c r="G33" s="13">
        <f t="shared" si="6"/>
        <v>0</v>
      </c>
      <c r="H33" s="13">
        <f t="shared" si="6"/>
        <v>0</v>
      </c>
      <c r="I33" s="14">
        <f t="shared" si="6"/>
        <v>0</v>
      </c>
    </row>
    <row r="34" spans="1:9" x14ac:dyDescent="0.2">
      <c r="A34" s="826" t="s">
        <v>47</v>
      </c>
      <c r="B34" s="836"/>
      <c r="C34" s="836"/>
      <c r="D34" s="836"/>
      <c r="E34" s="836"/>
      <c r="F34" s="836"/>
      <c r="G34" s="836"/>
      <c r="H34" s="836"/>
      <c r="I34" s="547"/>
    </row>
    <row r="35" spans="1:9" x14ac:dyDescent="0.2">
      <c r="A35" s="15" t="s">
        <v>157</v>
      </c>
      <c r="B35" s="16">
        <f t="shared" ref="B35:I35" si="7">B10-B20-B30</f>
        <v>105668914</v>
      </c>
      <c r="C35" s="16">
        <f t="shared" si="7"/>
        <v>3631676.24</v>
      </c>
      <c r="D35" s="16">
        <f t="shared" si="7"/>
        <v>73011721.360000014</v>
      </c>
      <c r="E35" s="16">
        <f t="shared" si="7"/>
        <v>178676.5</v>
      </c>
      <c r="F35" s="16">
        <f t="shared" si="7"/>
        <v>43269.929999999993</v>
      </c>
      <c r="G35" s="16">
        <f t="shared" si="7"/>
        <v>430598.8200000003</v>
      </c>
      <c r="H35" s="16">
        <f t="shared" si="7"/>
        <v>7585984.71</v>
      </c>
      <c r="I35" s="17">
        <f t="shared" si="7"/>
        <v>186919165.32000002</v>
      </c>
    </row>
    <row r="36" spans="1:9" ht="13.5" thickBot="1" x14ac:dyDescent="0.25">
      <c r="A36" s="18" t="s">
        <v>158</v>
      </c>
      <c r="B36" s="19">
        <f>B18-B28-B33</f>
        <v>109133474.45</v>
      </c>
      <c r="C36" s="19">
        <f t="shared" ref="C36:I36" si="8">C18-C28-C33</f>
        <v>3631676.24</v>
      </c>
      <c r="D36" s="19">
        <f t="shared" si="8"/>
        <v>73135228.730000019</v>
      </c>
      <c r="E36" s="19">
        <f t="shared" si="8"/>
        <v>174334.3200000003</v>
      </c>
      <c r="F36" s="19">
        <f t="shared" si="8"/>
        <v>21634.97000000003</v>
      </c>
      <c r="G36" s="19">
        <f t="shared" si="8"/>
        <v>398150.05999999959</v>
      </c>
      <c r="H36" s="19">
        <f t="shared" si="8"/>
        <v>26349885.990000002</v>
      </c>
      <c r="I36" s="20">
        <f t="shared" si="8"/>
        <v>209212708.52000004</v>
      </c>
    </row>
    <row r="37" spans="1:9" x14ac:dyDescent="0.2">
      <c r="A37" s="21"/>
      <c r="B37" s="22"/>
      <c r="C37" s="22"/>
      <c r="D37" s="22"/>
      <c r="E37" s="22"/>
      <c r="F37" s="22"/>
      <c r="G37" s="22"/>
      <c r="H37" s="22"/>
      <c r="I37" s="22"/>
    </row>
    <row r="38" spans="1:9" ht="15" x14ac:dyDescent="0.25">
      <c r="A38" s="23" t="s">
        <v>329</v>
      </c>
      <c r="B38" s="317"/>
    </row>
    <row r="39" spans="1:9" ht="13.5" thickBot="1" x14ac:dyDescent="0.25">
      <c r="A39" s="24"/>
      <c r="B39" s="24"/>
    </row>
    <row r="40" spans="1:9" ht="21.75" customHeight="1" x14ac:dyDescent="0.2">
      <c r="A40" s="816" t="s">
        <v>240</v>
      </c>
      <c r="B40" s="817"/>
      <c r="C40" s="808" t="s">
        <v>243</v>
      </c>
    </row>
    <row r="41" spans="1:9" ht="13.5" customHeight="1" x14ac:dyDescent="0.2">
      <c r="A41" s="818"/>
      <c r="B41" s="819"/>
      <c r="C41" s="809"/>
    </row>
    <row r="42" spans="1:9" ht="29.25" customHeight="1" x14ac:dyDescent="0.2">
      <c r="A42" s="820"/>
      <c r="B42" s="821"/>
      <c r="C42" s="810"/>
    </row>
    <row r="43" spans="1:9" x14ac:dyDescent="0.2">
      <c r="A43" s="813" t="s">
        <v>35</v>
      </c>
      <c r="B43" s="814"/>
      <c r="C43" s="815"/>
    </row>
    <row r="44" spans="1:9" x14ac:dyDescent="0.2">
      <c r="A44" s="725" t="s">
        <v>157</v>
      </c>
      <c r="B44" s="726"/>
      <c r="C44" s="25">
        <v>763208.8</v>
      </c>
    </row>
    <row r="45" spans="1:9" x14ac:dyDescent="0.2">
      <c r="A45" s="811" t="s">
        <v>36</v>
      </c>
      <c r="B45" s="812"/>
      <c r="C45" s="26">
        <f>SUM(C46:C47)</f>
        <v>0</v>
      </c>
    </row>
    <row r="46" spans="1:9" x14ac:dyDescent="0.2">
      <c r="A46" s="806" t="s">
        <v>37</v>
      </c>
      <c r="B46" s="807"/>
      <c r="C46" s="382">
        <v>0</v>
      </c>
    </row>
    <row r="47" spans="1:9" x14ac:dyDescent="0.2">
      <c r="A47" s="806" t="s">
        <v>38</v>
      </c>
      <c r="B47" s="807"/>
      <c r="C47" s="382">
        <v>0</v>
      </c>
    </row>
    <row r="48" spans="1:9" x14ac:dyDescent="0.2">
      <c r="A48" s="811" t="s">
        <v>39</v>
      </c>
      <c r="B48" s="812"/>
      <c r="C48" s="26">
        <f>SUM(C49:C50)</f>
        <v>0</v>
      </c>
    </row>
    <row r="49" spans="1:3" x14ac:dyDescent="0.2">
      <c r="A49" s="806" t="s">
        <v>40</v>
      </c>
      <c r="B49" s="807"/>
      <c r="C49" s="382">
        <v>0</v>
      </c>
    </row>
    <row r="50" spans="1:3" x14ac:dyDescent="0.2">
      <c r="A50" s="806" t="s">
        <v>38</v>
      </c>
      <c r="B50" s="807"/>
      <c r="C50" s="382">
        <v>0</v>
      </c>
    </row>
    <row r="51" spans="1:3" x14ac:dyDescent="0.2">
      <c r="A51" s="822" t="s">
        <v>158</v>
      </c>
      <c r="B51" s="823"/>
      <c r="C51" s="26">
        <f>C44+C45-C48</f>
        <v>763208.8</v>
      </c>
    </row>
    <row r="52" spans="1:3" x14ac:dyDescent="0.2">
      <c r="A52" s="813" t="s">
        <v>241</v>
      </c>
      <c r="B52" s="814"/>
      <c r="C52" s="815"/>
    </row>
    <row r="53" spans="1:3" x14ac:dyDescent="0.2">
      <c r="A53" s="725" t="s">
        <v>157</v>
      </c>
      <c r="B53" s="726"/>
      <c r="C53" s="25">
        <v>763208.8</v>
      </c>
    </row>
    <row r="54" spans="1:3" x14ac:dyDescent="0.2">
      <c r="A54" s="811" t="s">
        <v>36</v>
      </c>
      <c r="B54" s="812"/>
      <c r="C54" s="26">
        <f>SUM(C55:C56)</f>
        <v>0</v>
      </c>
    </row>
    <row r="55" spans="1:3" x14ac:dyDescent="0.2">
      <c r="A55" s="806" t="s">
        <v>45</v>
      </c>
      <c r="B55" s="807"/>
      <c r="C55" s="382">
        <v>0</v>
      </c>
    </row>
    <row r="56" spans="1:3" x14ac:dyDescent="0.2">
      <c r="A56" s="806" t="s">
        <v>38</v>
      </c>
      <c r="B56" s="807"/>
      <c r="C56" s="383">
        <v>0</v>
      </c>
    </row>
    <row r="57" spans="1:3" x14ac:dyDescent="0.2">
      <c r="A57" s="811" t="s">
        <v>39</v>
      </c>
      <c r="B57" s="812"/>
      <c r="C57" s="26">
        <f>SUM(C58:C59)</f>
        <v>0</v>
      </c>
    </row>
    <row r="58" spans="1:3" x14ac:dyDescent="0.2">
      <c r="A58" s="806" t="s">
        <v>40</v>
      </c>
      <c r="B58" s="807"/>
      <c r="C58" s="382">
        <v>0</v>
      </c>
    </row>
    <row r="59" spans="1:3" x14ac:dyDescent="0.2">
      <c r="A59" s="824" t="s">
        <v>38</v>
      </c>
      <c r="B59" s="825"/>
      <c r="C59" s="384">
        <v>0</v>
      </c>
    </row>
    <row r="60" spans="1:3" x14ac:dyDescent="0.2">
      <c r="A60" s="546" t="s">
        <v>158</v>
      </c>
      <c r="B60" s="547"/>
      <c r="C60" s="27">
        <f>C53+C54-C57</f>
        <v>763208.8</v>
      </c>
    </row>
    <row r="61" spans="1:3" x14ac:dyDescent="0.2">
      <c r="A61" s="928" t="s">
        <v>246</v>
      </c>
      <c r="B61" s="929"/>
      <c r="C61" s="930"/>
    </row>
    <row r="62" spans="1:3" x14ac:dyDescent="0.2">
      <c r="A62" s="725" t="s">
        <v>157</v>
      </c>
      <c r="B62" s="726"/>
      <c r="C62" s="25">
        <v>0</v>
      </c>
    </row>
    <row r="63" spans="1:3" x14ac:dyDescent="0.2">
      <c r="A63" s="783" t="s">
        <v>53</v>
      </c>
      <c r="B63" s="784"/>
      <c r="C63" s="385">
        <v>0</v>
      </c>
    </row>
    <row r="64" spans="1:3" x14ac:dyDescent="0.2">
      <c r="A64" s="783" t="s">
        <v>57</v>
      </c>
      <c r="B64" s="784"/>
      <c r="C64" s="385">
        <v>0</v>
      </c>
    </row>
    <row r="65" spans="1:5" x14ac:dyDescent="0.2">
      <c r="A65" s="546" t="s">
        <v>158</v>
      </c>
      <c r="B65" s="547"/>
      <c r="C65" s="28">
        <f>C62+C63-C64</f>
        <v>0</v>
      </c>
    </row>
    <row r="66" spans="1:5" x14ac:dyDescent="0.2">
      <c r="A66" s="813" t="s">
        <v>47</v>
      </c>
      <c r="B66" s="814"/>
      <c r="C66" s="815"/>
    </row>
    <row r="67" spans="1:5" x14ac:dyDescent="0.2">
      <c r="A67" s="785" t="s">
        <v>157</v>
      </c>
      <c r="B67" s="726"/>
      <c r="C67" s="25">
        <f>C44-C53-C62</f>
        <v>0</v>
      </c>
    </row>
    <row r="68" spans="1:5" ht="13.5" thickBot="1" x14ac:dyDescent="0.25">
      <c r="A68" s="773" t="s">
        <v>158</v>
      </c>
      <c r="B68" s="774"/>
      <c r="C68" s="29">
        <f>C51-C60-C65</f>
        <v>0</v>
      </c>
    </row>
    <row r="76" spans="1:5" ht="15" x14ac:dyDescent="0.25">
      <c r="A76" s="788" t="s">
        <v>328</v>
      </c>
      <c r="B76" s="789"/>
      <c r="C76" s="789"/>
      <c r="D76" s="789"/>
      <c r="E76" s="789"/>
    </row>
    <row r="77" spans="1:5" ht="13.5" thickBot="1" x14ac:dyDescent="0.25">
      <c r="A77" s="30"/>
      <c r="B77" s="31"/>
      <c r="C77" s="31"/>
      <c r="D77" s="31"/>
      <c r="E77" s="31"/>
    </row>
    <row r="78" spans="1:5" ht="153.75" thickBot="1" x14ac:dyDescent="0.25">
      <c r="A78" s="32" t="s">
        <v>111</v>
      </c>
      <c r="B78" s="33" t="s">
        <v>248</v>
      </c>
      <c r="C78" s="33" t="s">
        <v>249</v>
      </c>
      <c r="D78" s="33" t="s">
        <v>250</v>
      </c>
      <c r="E78" s="34" t="s">
        <v>228</v>
      </c>
    </row>
    <row r="79" spans="1:5" ht="13.5" thickBot="1" x14ac:dyDescent="0.25">
      <c r="A79" s="340" t="s">
        <v>35</v>
      </c>
      <c r="B79" s="35"/>
      <c r="C79" s="35"/>
      <c r="D79" s="35"/>
      <c r="E79" s="36"/>
    </row>
    <row r="80" spans="1:5" ht="25.5" x14ac:dyDescent="0.2">
      <c r="A80" s="362" t="s">
        <v>404</v>
      </c>
      <c r="B80" s="37"/>
      <c r="C80" s="37"/>
      <c r="D80" s="37"/>
      <c r="E80" s="38">
        <f>B80+C80+D80</f>
        <v>0</v>
      </c>
    </row>
    <row r="81" spans="1:5" x14ac:dyDescent="0.2">
      <c r="A81" s="39" t="s">
        <v>53</v>
      </c>
      <c r="B81" s="40">
        <f>SUM(B82:B83)</f>
        <v>0</v>
      </c>
      <c r="C81" s="40">
        <f>SUM(C82:C83)</f>
        <v>0</v>
      </c>
      <c r="D81" s="40">
        <f>SUM(D82:D83)</f>
        <v>0</v>
      </c>
      <c r="E81" s="41">
        <f>SUM(E82:E83)</f>
        <v>0</v>
      </c>
    </row>
    <row r="82" spans="1:5" x14ac:dyDescent="0.2">
      <c r="A82" s="342" t="s">
        <v>234</v>
      </c>
      <c r="B82" s="344">
        <v>0</v>
      </c>
      <c r="C82" s="344">
        <v>0</v>
      </c>
      <c r="D82" s="344">
        <v>0</v>
      </c>
      <c r="E82" s="345">
        <f>B82+C82+D82</f>
        <v>0</v>
      </c>
    </row>
    <row r="83" spans="1:5" x14ac:dyDescent="0.2">
      <c r="A83" s="342" t="s">
        <v>251</v>
      </c>
      <c r="B83" s="344">
        <v>0</v>
      </c>
      <c r="C83" s="344">
        <v>0</v>
      </c>
      <c r="D83" s="344">
        <v>0</v>
      </c>
      <c r="E83" s="345">
        <f>B83+C83+D83</f>
        <v>0</v>
      </c>
    </row>
    <row r="84" spans="1:5" x14ac:dyDescent="0.2">
      <c r="A84" s="39" t="s">
        <v>57</v>
      </c>
      <c r="B84" s="40">
        <f>SUM(B85:B87)</f>
        <v>0</v>
      </c>
      <c r="C84" s="40">
        <f>SUM(C85:C87)</f>
        <v>0</v>
      </c>
      <c r="D84" s="40">
        <f>SUM(D85:D87)</f>
        <v>0</v>
      </c>
      <c r="E84" s="41">
        <f>SUM(E85:E87)</f>
        <v>0</v>
      </c>
    </row>
    <row r="85" spans="1:5" x14ac:dyDescent="0.2">
      <c r="A85" s="342" t="s">
        <v>235</v>
      </c>
      <c r="B85" s="344">
        <v>0</v>
      </c>
      <c r="C85" s="344">
        <v>0</v>
      </c>
      <c r="D85" s="344">
        <v>0</v>
      </c>
      <c r="E85" s="345">
        <f>B85+C85+D85</f>
        <v>0</v>
      </c>
    </row>
    <row r="86" spans="1:5" x14ac:dyDescent="0.2">
      <c r="A86" s="342" t="s">
        <v>236</v>
      </c>
      <c r="B86" s="344">
        <v>0</v>
      </c>
      <c r="C86" s="344">
        <v>0</v>
      </c>
      <c r="D86" s="344">
        <v>0</v>
      </c>
      <c r="E86" s="345">
        <f>B86+C86+D86</f>
        <v>0</v>
      </c>
    </row>
    <row r="87" spans="1:5" x14ac:dyDescent="0.2">
      <c r="A87" s="343" t="s">
        <v>252</v>
      </c>
      <c r="B87" s="344">
        <v>0</v>
      </c>
      <c r="C87" s="344">
        <v>0</v>
      </c>
      <c r="D87" s="344">
        <v>0</v>
      </c>
      <c r="E87" s="345">
        <f>B87+C87+D87</f>
        <v>0</v>
      </c>
    </row>
    <row r="88" spans="1:5" ht="26.25" thickBot="1" x14ac:dyDescent="0.25">
      <c r="A88" s="363" t="s">
        <v>392</v>
      </c>
      <c r="B88" s="42">
        <f>B80+B81-B84</f>
        <v>0</v>
      </c>
      <c r="C88" s="42">
        <f>C80+C81-C84</f>
        <v>0</v>
      </c>
      <c r="D88" s="42">
        <f>D80+D81-D84</f>
        <v>0</v>
      </c>
      <c r="E88" s="43">
        <f>E80+E81-E84</f>
        <v>0</v>
      </c>
    </row>
    <row r="89" spans="1:5" ht="13.5" thickBot="1" x14ac:dyDescent="0.25">
      <c r="A89" s="341" t="s">
        <v>237</v>
      </c>
      <c r="B89" s="44"/>
      <c r="C89" s="44"/>
      <c r="D89" s="44"/>
      <c r="E89" s="45"/>
    </row>
    <row r="90" spans="1:5" x14ac:dyDescent="0.2">
      <c r="A90" s="362" t="s">
        <v>393</v>
      </c>
      <c r="B90" s="37"/>
      <c r="C90" s="37"/>
      <c r="D90" s="37"/>
      <c r="E90" s="38">
        <f>B90+C90+D90</f>
        <v>0</v>
      </c>
    </row>
    <row r="91" spans="1:5" x14ac:dyDescent="0.2">
      <c r="A91" s="39" t="s">
        <v>53</v>
      </c>
      <c r="B91" s="40">
        <v>0</v>
      </c>
      <c r="C91" s="40">
        <v>0</v>
      </c>
      <c r="D91" s="40">
        <v>0</v>
      </c>
      <c r="E91" s="41">
        <f>SUM(B91:D91)</f>
        <v>0</v>
      </c>
    </row>
    <row r="92" spans="1:5" x14ac:dyDescent="0.2">
      <c r="A92" s="39" t="s">
        <v>57</v>
      </c>
      <c r="B92" s="40">
        <v>0</v>
      </c>
      <c r="C92" s="40">
        <v>0</v>
      </c>
      <c r="D92" s="40">
        <v>0</v>
      </c>
      <c r="E92" s="41">
        <f>SUM(B92:D92)</f>
        <v>0</v>
      </c>
    </row>
    <row r="93" spans="1:5" ht="13.5" thickBot="1" x14ac:dyDescent="0.25">
      <c r="A93" s="363" t="s">
        <v>394</v>
      </c>
      <c r="B93" s="42">
        <f>B90+B91-B92</f>
        <v>0</v>
      </c>
      <c r="C93" s="42">
        <f>C90+C91-C92</f>
        <v>0</v>
      </c>
      <c r="D93" s="42">
        <f>D90+D91-D92</f>
        <v>0</v>
      </c>
      <c r="E93" s="43">
        <f>E90+E91-E92</f>
        <v>0</v>
      </c>
    </row>
    <row r="94" spans="1:5" ht="13.5" thickBot="1" x14ac:dyDescent="0.25">
      <c r="A94" s="903" t="s">
        <v>47</v>
      </c>
      <c r="B94" s="904"/>
      <c r="C94" s="904"/>
      <c r="D94" s="904"/>
      <c r="E94" s="905"/>
    </row>
    <row r="95" spans="1:5" x14ac:dyDescent="0.2">
      <c r="A95" s="364" t="s">
        <v>157</v>
      </c>
      <c r="B95" s="365">
        <f>B80-B90</f>
        <v>0</v>
      </c>
      <c r="C95" s="365">
        <f>C80-C90</f>
        <v>0</v>
      </c>
      <c r="D95" s="365">
        <f>D80-D90</f>
        <v>0</v>
      </c>
      <c r="E95" s="365">
        <f>E80-E90</f>
        <v>0</v>
      </c>
    </row>
    <row r="96" spans="1:5" ht="13.5" thickBot="1" x14ac:dyDescent="0.25">
      <c r="A96" s="366" t="s">
        <v>158</v>
      </c>
      <c r="B96" s="367">
        <f>B88-B93</f>
        <v>0</v>
      </c>
      <c r="C96" s="367">
        <f>C88-C93</f>
        <v>0</v>
      </c>
      <c r="D96" s="367">
        <f>D88-D93</f>
        <v>0</v>
      </c>
      <c r="E96" s="367">
        <f>E88-E93</f>
        <v>0</v>
      </c>
    </row>
    <row r="101" spans="1:9" ht="48" customHeight="1" x14ac:dyDescent="0.25">
      <c r="A101" s="786" t="s">
        <v>327</v>
      </c>
      <c r="B101" s="786"/>
      <c r="C101" s="786"/>
      <c r="D101" s="786"/>
    </row>
    <row r="102" spans="1:9" ht="13.5" thickBot="1" x14ac:dyDescent="0.25">
      <c r="A102" s="579"/>
      <c r="B102" s="580"/>
      <c r="C102" s="580"/>
    </row>
    <row r="103" spans="1:9" x14ac:dyDescent="0.2">
      <c r="A103" s="46" t="s">
        <v>27</v>
      </c>
      <c r="B103" s="47" t="s">
        <v>157</v>
      </c>
      <c r="C103" s="47" t="s">
        <v>158</v>
      </c>
      <c r="D103" s="48" t="s">
        <v>151</v>
      </c>
    </row>
    <row r="104" spans="1:9" x14ac:dyDescent="0.2">
      <c r="A104" s="49" t="s">
        <v>253</v>
      </c>
      <c r="B104" s="50">
        <v>0</v>
      </c>
      <c r="C104" s="50">
        <v>0</v>
      </c>
      <c r="D104" s="51"/>
    </row>
    <row r="105" spans="1:9" x14ac:dyDescent="0.2">
      <c r="A105" s="52" t="s">
        <v>136</v>
      </c>
      <c r="B105" s="53"/>
      <c r="C105" s="53"/>
      <c r="D105" s="54"/>
    </row>
    <row r="106" spans="1:9" ht="13.5" thickBot="1" x14ac:dyDescent="0.25">
      <c r="A106" s="55" t="s">
        <v>110</v>
      </c>
      <c r="B106" s="56">
        <v>0</v>
      </c>
      <c r="C106" s="57">
        <v>0</v>
      </c>
      <c r="D106" s="58"/>
    </row>
    <row r="109" spans="1:9" ht="15" x14ac:dyDescent="0.25">
      <c r="A109" s="786" t="s">
        <v>326</v>
      </c>
      <c r="B109" s="787"/>
      <c r="C109" s="787"/>
      <c r="D109" s="716"/>
      <c r="E109" s="716"/>
      <c r="F109" s="716"/>
      <c r="G109" s="716"/>
    </row>
    <row r="110" spans="1:9" ht="13.5" thickBot="1" x14ac:dyDescent="0.25">
      <c r="A110" s="579"/>
      <c r="B110" s="580"/>
      <c r="C110" s="580"/>
    </row>
    <row r="111" spans="1:9" ht="13.5" customHeight="1" x14ac:dyDescent="0.2">
      <c r="A111" s="550"/>
      <c r="B111" s="799" t="s">
        <v>254</v>
      </c>
      <c r="C111" s="800"/>
      <c r="D111" s="800"/>
      <c r="E111" s="800"/>
      <c r="F111" s="801"/>
      <c r="G111" s="799" t="s">
        <v>255</v>
      </c>
      <c r="H111" s="800"/>
      <c r="I111" s="801"/>
    </row>
    <row r="112" spans="1:9" ht="38.25" x14ac:dyDescent="0.2">
      <c r="A112" s="551"/>
      <c r="B112" s="59" t="s">
        <v>145</v>
      </c>
      <c r="C112" s="60" t="s">
        <v>309</v>
      </c>
      <c r="D112" s="60" t="s">
        <v>154</v>
      </c>
      <c r="E112" s="60" t="s">
        <v>132</v>
      </c>
      <c r="F112" s="61" t="s">
        <v>359</v>
      </c>
      <c r="G112" s="62" t="s">
        <v>66</v>
      </c>
      <c r="H112" s="63" t="s">
        <v>349</v>
      </c>
      <c r="I112" s="64" t="s">
        <v>41</v>
      </c>
    </row>
    <row r="113" spans="1:9" x14ac:dyDescent="0.2">
      <c r="A113" s="65" t="s">
        <v>157</v>
      </c>
      <c r="B113" s="66">
        <v>0</v>
      </c>
      <c r="C113" s="67">
        <v>0</v>
      </c>
      <c r="D113" s="67">
        <v>0</v>
      </c>
      <c r="E113" s="68">
        <v>0</v>
      </c>
      <c r="F113" s="69">
        <v>0</v>
      </c>
      <c r="G113" s="70">
        <v>0</v>
      </c>
      <c r="H113" s="67">
        <v>0</v>
      </c>
      <c r="I113" s="71">
        <v>0</v>
      </c>
    </row>
    <row r="114" spans="1:9" ht="38.25" x14ac:dyDescent="0.2">
      <c r="A114" s="386" t="s">
        <v>363</v>
      </c>
      <c r="B114" s="72">
        <v>0</v>
      </c>
      <c r="C114" s="73">
        <v>0</v>
      </c>
      <c r="D114" s="73">
        <v>0</v>
      </c>
      <c r="E114" s="68">
        <v>0</v>
      </c>
      <c r="F114" s="69">
        <v>0</v>
      </c>
      <c r="G114" s="70">
        <v>0</v>
      </c>
      <c r="H114" s="73">
        <v>0</v>
      </c>
      <c r="I114" s="74">
        <v>0</v>
      </c>
    </row>
    <row r="115" spans="1:9" ht="39" thickBot="1" x14ac:dyDescent="0.25">
      <c r="A115" s="387" t="s">
        <v>364</v>
      </c>
      <c r="B115" s="75">
        <v>0</v>
      </c>
      <c r="C115" s="76">
        <v>0</v>
      </c>
      <c r="D115" s="76">
        <v>0</v>
      </c>
      <c r="E115" s="77">
        <v>0</v>
      </c>
      <c r="F115" s="78">
        <v>0</v>
      </c>
      <c r="G115" s="79">
        <v>0</v>
      </c>
      <c r="H115" s="76">
        <v>0</v>
      </c>
      <c r="I115" s="80">
        <v>0</v>
      </c>
    </row>
    <row r="116" spans="1:9" ht="13.5" thickBot="1" x14ac:dyDescent="0.25">
      <c r="A116" s="81" t="s">
        <v>158</v>
      </c>
      <c r="B116" s="82">
        <f t="shared" ref="B116:I116" si="9">B113+B114-B115</f>
        <v>0</v>
      </c>
      <c r="C116" s="83">
        <f t="shared" si="9"/>
        <v>0</v>
      </c>
      <c r="D116" s="83">
        <f t="shared" si="9"/>
        <v>0</v>
      </c>
      <c r="E116" s="84">
        <f t="shared" si="9"/>
        <v>0</v>
      </c>
      <c r="F116" s="85">
        <f t="shared" si="9"/>
        <v>0</v>
      </c>
      <c r="G116" s="86">
        <f t="shared" si="9"/>
        <v>0</v>
      </c>
      <c r="H116" s="84">
        <f t="shared" si="9"/>
        <v>0</v>
      </c>
      <c r="I116" s="85">
        <f t="shared" si="9"/>
        <v>0</v>
      </c>
    </row>
    <row r="119" spans="1:9" ht="15" x14ac:dyDescent="0.25">
      <c r="A119" s="786" t="s">
        <v>325</v>
      </c>
      <c r="B119" s="787"/>
      <c r="C119" s="787"/>
    </row>
    <row r="120" spans="1:9" ht="13.5" thickBot="1" x14ac:dyDescent="0.25">
      <c r="A120" s="579"/>
      <c r="B120" s="580"/>
      <c r="C120" s="580"/>
    </row>
    <row r="121" spans="1:9" x14ac:dyDescent="0.2">
      <c r="A121" s="87" t="s">
        <v>27</v>
      </c>
      <c r="B121" s="47" t="s">
        <v>157</v>
      </c>
      <c r="C121" s="48" t="s">
        <v>158</v>
      </c>
    </row>
    <row r="122" spans="1:9" ht="26.25" thickBot="1" x14ac:dyDescent="0.25">
      <c r="A122" s="88" t="s">
        <v>256</v>
      </c>
      <c r="B122" s="89">
        <v>984602.68</v>
      </c>
      <c r="C122" s="90">
        <v>984602.68</v>
      </c>
    </row>
    <row r="126" spans="1:9" ht="50.25" customHeight="1" x14ac:dyDescent="0.25">
      <c r="A126" s="786" t="s">
        <v>339</v>
      </c>
      <c r="B126" s="787"/>
      <c r="C126" s="787"/>
      <c r="D126" s="716"/>
    </row>
    <row r="127" spans="1:9" ht="13.5" thickBot="1" x14ac:dyDescent="0.25">
      <c r="A127" s="579"/>
      <c r="B127" s="580"/>
      <c r="C127" s="580"/>
    </row>
    <row r="128" spans="1:9" x14ac:dyDescent="0.2">
      <c r="A128" s="797" t="s">
        <v>111</v>
      </c>
      <c r="B128" s="798"/>
      <c r="C128" s="47" t="s">
        <v>157</v>
      </c>
      <c r="D128" s="48" t="s">
        <v>158</v>
      </c>
    </row>
    <row r="129" spans="1:4" ht="66" customHeight="1" x14ac:dyDescent="0.2">
      <c r="A129" s="804" t="s">
        <v>257</v>
      </c>
      <c r="B129" s="805"/>
      <c r="C129" s="50">
        <f>SUM(C131:C135)</f>
        <v>0</v>
      </c>
      <c r="D129" s="91">
        <f>SUM(D131:D135)</f>
        <v>0</v>
      </c>
    </row>
    <row r="130" spans="1:4" x14ac:dyDescent="0.2">
      <c r="A130" s="569" t="s">
        <v>136</v>
      </c>
      <c r="B130" s="570"/>
      <c r="C130" s="92"/>
      <c r="D130" s="93"/>
    </row>
    <row r="131" spans="1:4" x14ac:dyDescent="0.2">
      <c r="A131" s="802" t="s">
        <v>25</v>
      </c>
      <c r="B131" s="803"/>
      <c r="C131" s="94">
        <v>0</v>
      </c>
      <c r="D131" s="95">
        <v>0</v>
      </c>
    </row>
    <row r="132" spans="1:4" x14ac:dyDescent="0.2">
      <c r="A132" s="548" t="s">
        <v>244</v>
      </c>
      <c r="B132" s="549"/>
      <c r="C132" s="96">
        <v>0</v>
      </c>
      <c r="D132" s="51">
        <v>0</v>
      </c>
    </row>
    <row r="133" spans="1:4" x14ac:dyDescent="0.2">
      <c r="A133" s="548" t="s">
        <v>146</v>
      </c>
      <c r="B133" s="549"/>
      <c r="C133" s="96">
        <v>0</v>
      </c>
      <c r="D133" s="51">
        <v>0</v>
      </c>
    </row>
    <row r="134" spans="1:4" x14ac:dyDescent="0.2">
      <c r="A134" s="548" t="s">
        <v>147</v>
      </c>
      <c r="B134" s="549"/>
      <c r="C134" s="96">
        <v>0</v>
      </c>
      <c r="D134" s="51">
        <v>0</v>
      </c>
    </row>
    <row r="135" spans="1:4" ht="13.5" thickBot="1" x14ac:dyDescent="0.25">
      <c r="A135" s="558" t="s">
        <v>148</v>
      </c>
      <c r="B135" s="559"/>
      <c r="C135" s="347">
        <v>0</v>
      </c>
      <c r="D135" s="348">
        <v>0</v>
      </c>
    </row>
    <row r="153" spans="1:9" ht="15" x14ac:dyDescent="0.2">
      <c r="A153" s="693" t="s">
        <v>310</v>
      </c>
      <c r="B153" s="781"/>
      <c r="C153" s="781"/>
      <c r="D153" s="781"/>
      <c r="E153" s="781"/>
      <c r="F153" s="781"/>
      <c r="G153" s="781"/>
      <c r="H153" s="781"/>
      <c r="I153" s="781"/>
    </row>
    <row r="154" spans="1:9" ht="13.5" thickBot="1" x14ac:dyDescent="0.25">
      <c r="B154" s="319"/>
      <c r="C154" s="319"/>
      <c r="D154" s="319"/>
      <c r="E154" s="319" t="s">
        <v>46</v>
      </c>
      <c r="F154" s="179"/>
      <c r="G154" s="179"/>
      <c r="H154" s="179"/>
      <c r="I154" s="179"/>
    </row>
    <row r="155" spans="1:9" ht="109.15" customHeight="1" thickBot="1" x14ac:dyDescent="0.25">
      <c r="A155" s="768"/>
      <c r="B155" s="830"/>
      <c r="C155" s="97" t="s">
        <v>258</v>
      </c>
      <c r="D155" s="98" t="s">
        <v>63</v>
      </c>
      <c r="E155" s="97" t="s">
        <v>323</v>
      </c>
      <c r="F155" s="99" t="s">
        <v>324</v>
      </c>
      <c r="G155" s="97" t="s">
        <v>350</v>
      </c>
      <c r="H155" s="188" t="s">
        <v>405</v>
      </c>
      <c r="I155" s="368" t="s">
        <v>406</v>
      </c>
    </row>
    <row r="156" spans="1:9" x14ac:dyDescent="0.2">
      <c r="A156" s="556" t="s">
        <v>407</v>
      </c>
      <c r="B156" s="831"/>
      <c r="C156" s="100">
        <v>0</v>
      </c>
      <c r="D156" s="101">
        <v>0</v>
      </c>
      <c r="E156" s="102">
        <v>0</v>
      </c>
      <c r="F156" s="101">
        <v>0</v>
      </c>
      <c r="G156" s="102">
        <v>0</v>
      </c>
      <c r="H156" s="102">
        <v>0</v>
      </c>
      <c r="I156" s="103">
        <v>0</v>
      </c>
    </row>
    <row r="157" spans="1:9" x14ac:dyDescent="0.2">
      <c r="A157" s="104"/>
      <c r="B157" s="105" t="s">
        <v>64</v>
      </c>
      <c r="C157" s="106"/>
      <c r="D157" s="107"/>
      <c r="E157" s="108"/>
      <c r="F157" s="107"/>
      <c r="G157" s="108"/>
      <c r="H157" s="108"/>
      <c r="I157" s="109"/>
    </row>
    <row r="158" spans="1:9" x14ac:dyDescent="0.2">
      <c r="A158" s="70" t="s">
        <v>124</v>
      </c>
      <c r="B158" s="110"/>
      <c r="C158" s="111"/>
      <c r="D158" s="112"/>
      <c r="E158" s="113"/>
      <c r="F158" s="112"/>
      <c r="G158" s="113"/>
      <c r="H158" s="113"/>
      <c r="I158" s="69"/>
    </row>
    <row r="159" spans="1:9" x14ac:dyDescent="0.2">
      <c r="A159" s="70" t="s">
        <v>125</v>
      </c>
      <c r="B159" s="110"/>
      <c r="C159" s="111"/>
      <c r="D159" s="112"/>
      <c r="E159" s="113"/>
      <c r="F159" s="112"/>
      <c r="G159" s="113"/>
      <c r="H159" s="113"/>
      <c r="I159" s="69"/>
    </row>
    <row r="160" spans="1:9" ht="13.5" thickBot="1" x14ac:dyDescent="0.25">
      <c r="A160" s="114" t="s">
        <v>65</v>
      </c>
      <c r="B160" s="115"/>
      <c r="C160" s="116"/>
      <c r="D160" s="117"/>
      <c r="E160" s="118"/>
      <c r="F160" s="117"/>
      <c r="G160" s="118"/>
      <c r="H160" s="118"/>
      <c r="I160" s="119"/>
    </row>
    <row r="161" spans="1:9" ht="13.5" thickBot="1" x14ac:dyDescent="0.25">
      <c r="A161" s="120"/>
      <c r="B161" s="121" t="s">
        <v>153</v>
      </c>
      <c r="C161" s="122">
        <v>0</v>
      </c>
      <c r="D161" s="122">
        <v>0</v>
      </c>
      <c r="E161" s="122">
        <f>SUM(E158:E160)</f>
        <v>0</v>
      </c>
      <c r="F161" s="122">
        <f>SUM(F158:F160)</f>
        <v>0</v>
      </c>
      <c r="G161" s="122">
        <f>SUM(G158:G160)</f>
        <v>0</v>
      </c>
      <c r="H161" s="122">
        <v>0</v>
      </c>
      <c r="I161" s="122">
        <v>0</v>
      </c>
    </row>
    <row r="162" spans="1:9" ht="105.6" customHeight="1" thickBot="1" x14ac:dyDescent="0.25">
      <c r="A162" s="768"/>
      <c r="B162" s="769"/>
      <c r="C162" s="97" t="s">
        <v>258</v>
      </c>
      <c r="D162" s="98" t="s">
        <v>63</v>
      </c>
      <c r="E162" s="97" t="s">
        <v>323</v>
      </c>
      <c r="F162" s="99" t="s">
        <v>324</v>
      </c>
      <c r="G162" s="97" t="s">
        <v>350</v>
      </c>
      <c r="H162" s="97" t="s">
        <v>370</v>
      </c>
      <c r="I162" s="97" t="s">
        <v>351</v>
      </c>
    </row>
    <row r="163" spans="1:9" x14ac:dyDescent="0.2">
      <c r="A163" s="556" t="s">
        <v>157</v>
      </c>
      <c r="B163" s="557"/>
      <c r="C163" s="123">
        <v>0</v>
      </c>
      <c r="D163" s="124">
        <v>0</v>
      </c>
      <c r="E163" s="125">
        <v>0</v>
      </c>
      <c r="F163" s="124">
        <v>0</v>
      </c>
      <c r="G163" s="125">
        <v>0</v>
      </c>
      <c r="H163" s="125">
        <v>0</v>
      </c>
      <c r="I163" s="126">
        <v>0</v>
      </c>
    </row>
    <row r="164" spans="1:9" x14ac:dyDescent="0.2">
      <c r="A164" s="127"/>
      <c r="B164" s="128" t="s">
        <v>64</v>
      </c>
      <c r="C164" s="106"/>
      <c r="D164" s="107"/>
      <c r="E164" s="108"/>
      <c r="F164" s="107"/>
      <c r="G164" s="108"/>
      <c r="H164" s="108"/>
      <c r="I164" s="109"/>
    </row>
    <row r="165" spans="1:9" x14ac:dyDescent="0.2">
      <c r="A165" s="70" t="s">
        <v>124</v>
      </c>
      <c r="B165" s="110"/>
      <c r="C165" s="111"/>
      <c r="D165" s="112"/>
      <c r="E165" s="113"/>
      <c r="F165" s="112"/>
      <c r="G165" s="113"/>
      <c r="H165" s="113"/>
      <c r="I165" s="69"/>
    </row>
    <row r="166" spans="1:9" x14ac:dyDescent="0.2">
      <c r="A166" s="70" t="s">
        <v>125</v>
      </c>
      <c r="B166" s="110"/>
      <c r="C166" s="111"/>
      <c r="D166" s="112"/>
      <c r="E166" s="113"/>
      <c r="F166" s="112"/>
      <c r="G166" s="113"/>
      <c r="H166" s="113"/>
      <c r="I166" s="69"/>
    </row>
    <row r="167" spans="1:9" ht="13.5" thickBot="1" x14ac:dyDescent="0.25">
      <c r="A167" s="114" t="s">
        <v>65</v>
      </c>
      <c r="B167" s="115"/>
      <c r="C167" s="116"/>
      <c r="D167" s="117"/>
      <c r="E167" s="118"/>
      <c r="F167" s="117"/>
      <c r="G167" s="118"/>
      <c r="H167" s="118"/>
      <c r="I167" s="119"/>
    </row>
    <row r="168" spans="1:9" ht="13.5" thickBot="1" x14ac:dyDescent="0.25">
      <c r="A168" s="120"/>
      <c r="B168" s="121" t="s">
        <v>153</v>
      </c>
      <c r="C168" s="122">
        <v>0</v>
      </c>
      <c r="D168" s="129">
        <v>0</v>
      </c>
      <c r="E168" s="122">
        <f>SUM(E165:E167)</f>
        <v>0</v>
      </c>
      <c r="F168" s="122">
        <f>SUM(F165:F167)</f>
        <v>0</v>
      </c>
      <c r="G168" s="122">
        <f>SUM(G165:G167)</f>
        <v>0</v>
      </c>
      <c r="H168" s="122">
        <v>0</v>
      </c>
      <c r="I168" s="130">
        <v>0</v>
      </c>
    </row>
    <row r="171" spans="1:9" x14ac:dyDescent="0.2">
      <c r="A171" s="790" t="s">
        <v>360</v>
      </c>
      <c r="B171" s="791"/>
      <c r="C171" s="791"/>
      <c r="D171" s="791"/>
      <c r="E171" s="791"/>
      <c r="F171" s="791"/>
      <c r="G171" s="791"/>
      <c r="H171" s="791"/>
      <c r="I171" s="791"/>
    </row>
    <row r="172" spans="1:9" ht="13.5" thickBot="1" x14ac:dyDescent="0.25">
      <c r="A172" s="131"/>
      <c r="B172" s="131"/>
      <c r="C172" s="131"/>
      <c r="D172" s="131"/>
      <c r="E172" s="131"/>
      <c r="F172" s="131"/>
      <c r="G172" s="131"/>
      <c r="H172" s="131"/>
      <c r="I172" s="131"/>
    </row>
    <row r="173" spans="1:9" ht="13.5" thickBot="1" x14ac:dyDescent="0.25">
      <c r="A173" s="775" t="s">
        <v>232</v>
      </c>
      <c r="B173" s="776"/>
      <c r="C173" s="776"/>
      <c r="D173" s="777"/>
      <c r="E173" s="611" t="s">
        <v>157</v>
      </c>
      <c r="F173" s="792" t="s">
        <v>233</v>
      </c>
      <c r="G173" s="793"/>
      <c r="H173" s="794"/>
      <c r="I173" s="795" t="s">
        <v>158</v>
      </c>
    </row>
    <row r="174" spans="1:9" ht="26.25" thickBot="1" x14ac:dyDescent="0.25">
      <c r="A174" s="778"/>
      <c r="B174" s="779"/>
      <c r="C174" s="779"/>
      <c r="D174" s="780"/>
      <c r="E174" s="612"/>
      <c r="F174" s="133" t="s">
        <v>53</v>
      </c>
      <c r="G174" s="134" t="s">
        <v>260</v>
      </c>
      <c r="H174" s="133" t="s">
        <v>261</v>
      </c>
      <c r="I174" s="796"/>
    </row>
    <row r="175" spans="1:9" x14ac:dyDescent="0.2">
      <c r="A175" s="135">
        <v>1</v>
      </c>
      <c r="B175" s="738" t="s">
        <v>395</v>
      </c>
      <c r="C175" s="772"/>
      <c r="D175" s="739"/>
      <c r="E175" s="136">
        <v>0</v>
      </c>
      <c r="F175" s="137">
        <v>0</v>
      </c>
      <c r="G175" s="137">
        <v>0</v>
      </c>
      <c r="H175" s="137">
        <v>0</v>
      </c>
      <c r="I175" s="138">
        <f>E175+F175-G175-H175</f>
        <v>0</v>
      </c>
    </row>
    <row r="176" spans="1:9" x14ac:dyDescent="0.2">
      <c r="A176" s="139"/>
      <c r="B176" s="584" t="s">
        <v>408</v>
      </c>
      <c r="C176" s="585"/>
      <c r="D176" s="586"/>
      <c r="E176" s="140">
        <v>0</v>
      </c>
      <c r="F176" s="141">
        <v>0</v>
      </c>
      <c r="G176" s="141">
        <v>0</v>
      </c>
      <c r="H176" s="141">
        <v>0</v>
      </c>
      <c r="I176" s="142">
        <f>E176+F176-G176-H176</f>
        <v>0</v>
      </c>
    </row>
    <row r="177" spans="1:9" x14ac:dyDescent="0.2">
      <c r="A177" s="143" t="s">
        <v>166</v>
      </c>
      <c r="B177" s="581" t="s">
        <v>396</v>
      </c>
      <c r="C177" s="582"/>
      <c r="D177" s="583"/>
      <c r="E177" s="144">
        <v>6679226.5899999999</v>
      </c>
      <c r="F177" s="145">
        <v>6118093.9100000001</v>
      </c>
      <c r="G177" s="145">
        <v>12132.91</v>
      </c>
      <c r="H177" s="145">
        <v>4260424.2</v>
      </c>
      <c r="I177" s="146">
        <f>E177+F177-G177-H177</f>
        <v>8524763.3900000006</v>
      </c>
    </row>
    <row r="178" spans="1:9" x14ac:dyDescent="0.2">
      <c r="A178" s="143"/>
      <c r="B178" s="584" t="s">
        <v>409</v>
      </c>
      <c r="C178" s="585"/>
      <c r="D178" s="586"/>
      <c r="E178" s="147">
        <v>0</v>
      </c>
      <c r="F178" s="145">
        <v>0</v>
      </c>
      <c r="G178" s="145">
        <v>0</v>
      </c>
      <c r="H178" s="145">
        <v>0</v>
      </c>
      <c r="I178" s="145">
        <f>E178+F178-G178-H178</f>
        <v>0</v>
      </c>
    </row>
    <row r="179" spans="1:9" ht="13.5" thickBot="1" x14ac:dyDescent="0.25">
      <c r="A179" s="148" t="s">
        <v>168</v>
      </c>
      <c r="B179" s="581" t="s">
        <v>238</v>
      </c>
      <c r="C179" s="582"/>
      <c r="D179" s="583"/>
      <c r="E179" s="144">
        <v>8600940.8900000006</v>
      </c>
      <c r="F179" s="145">
        <v>9288045.4100000001</v>
      </c>
      <c r="G179" s="145">
        <v>98729.64</v>
      </c>
      <c r="H179" s="145">
        <v>8502211.25</v>
      </c>
      <c r="I179" s="141">
        <f>E179+F179-G179-H179</f>
        <v>9288045.4100000001</v>
      </c>
    </row>
    <row r="180" spans="1:9" ht="13.5" thickBot="1" x14ac:dyDescent="0.25">
      <c r="A180" s="727" t="s">
        <v>140</v>
      </c>
      <c r="B180" s="728"/>
      <c r="C180" s="728"/>
      <c r="D180" s="729"/>
      <c r="E180" s="149">
        <f>E175+E177+E179</f>
        <v>15280167.48</v>
      </c>
      <c r="F180" s="149">
        <f>F175+F177+F179</f>
        <v>15406139.32</v>
      </c>
      <c r="G180" s="149">
        <f>G175+G177+G179</f>
        <v>110862.55</v>
      </c>
      <c r="H180" s="149">
        <f>H175+H177+H179</f>
        <v>12762635.449999999</v>
      </c>
      <c r="I180" s="150">
        <f>I175+I177+I179</f>
        <v>17812808.800000001</v>
      </c>
    </row>
    <row r="181" spans="1:9" x14ac:dyDescent="0.2">
      <c r="A181" s="24"/>
      <c r="B181" s="24"/>
      <c r="C181" s="24"/>
      <c r="D181" s="24"/>
      <c r="E181" s="24"/>
      <c r="F181" s="24"/>
      <c r="G181" s="24"/>
      <c r="H181" s="24"/>
      <c r="I181" s="24"/>
    </row>
    <row r="182" spans="1:9" x14ac:dyDescent="0.2">
      <c r="A182" s="320" t="s">
        <v>385</v>
      </c>
      <c r="B182" s="24"/>
      <c r="C182" s="24"/>
      <c r="D182" s="24"/>
      <c r="E182" s="24"/>
      <c r="F182" s="24"/>
      <c r="G182" s="24"/>
      <c r="H182" s="24"/>
      <c r="I182" s="24"/>
    </row>
    <row r="183" spans="1:9" x14ac:dyDescent="0.2">
      <c r="A183" s="320" t="s">
        <v>386</v>
      </c>
      <c r="B183" s="24"/>
      <c r="C183" s="24"/>
      <c r="D183" s="24"/>
      <c r="E183" s="24"/>
      <c r="F183" s="24"/>
      <c r="G183" s="24"/>
      <c r="H183" s="24"/>
      <c r="I183" s="24"/>
    </row>
    <row r="185" spans="1:9" ht="15" x14ac:dyDescent="0.2">
      <c r="A185" s="734" t="s">
        <v>322</v>
      </c>
      <c r="B185" s="734"/>
      <c r="C185" s="734"/>
      <c r="D185" s="734"/>
      <c r="E185" s="734"/>
      <c r="F185" s="734"/>
      <c r="G185" s="734"/>
    </row>
    <row r="186" spans="1:9" ht="13.5" thickBot="1" x14ac:dyDescent="0.25">
      <c r="A186" s="151"/>
      <c r="B186" s="152"/>
      <c r="C186" s="153"/>
      <c r="D186" s="153"/>
      <c r="E186" s="153"/>
      <c r="F186" s="153"/>
      <c r="G186" s="153"/>
    </row>
    <row r="187" spans="1:9" ht="13.5" thickBot="1" x14ac:dyDescent="0.25">
      <c r="A187" s="552" t="s">
        <v>134</v>
      </c>
      <c r="B187" s="553"/>
      <c r="C187" s="154" t="s">
        <v>239</v>
      </c>
      <c r="D187" s="155" t="s">
        <v>77</v>
      </c>
      <c r="E187" s="358" t="s">
        <v>400</v>
      </c>
      <c r="F187" s="359" t="s">
        <v>401</v>
      </c>
      <c r="G187" s="132" t="s">
        <v>266</v>
      </c>
    </row>
    <row r="188" spans="1:9" ht="26.25" customHeight="1" thickBot="1" x14ac:dyDescent="0.25">
      <c r="A188" s="735" t="s">
        <v>78</v>
      </c>
      <c r="B188" s="736"/>
      <c r="C188" s="157">
        <v>0</v>
      </c>
      <c r="D188" s="157">
        <v>0</v>
      </c>
      <c r="E188" s="157">
        <v>0</v>
      </c>
      <c r="F188" s="157">
        <v>0</v>
      </c>
      <c r="G188" s="158">
        <f>C188+D188-E188-F188</f>
        <v>0</v>
      </c>
    </row>
    <row r="189" spans="1:9" ht="25.5" customHeight="1" thickBot="1" x14ac:dyDescent="0.25">
      <c r="A189" s="730" t="s">
        <v>215</v>
      </c>
      <c r="B189" s="731"/>
      <c r="C189" s="157">
        <v>0</v>
      </c>
      <c r="D189" s="157">
        <v>0</v>
      </c>
      <c r="E189" s="157">
        <v>0</v>
      </c>
      <c r="F189" s="157">
        <v>0</v>
      </c>
      <c r="G189" s="159">
        <f t="shared" ref="G189:G196" si="10">C189+D189-E189-F189</f>
        <v>0</v>
      </c>
    </row>
    <row r="190" spans="1:9" ht="13.5" thickBot="1" x14ac:dyDescent="0.25">
      <c r="A190" s="730" t="s">
        <v>216</v>
      </c>
      <c r="B190" s="731"/>
      <c r="C190" s="157">
        <v>0</v>
      </c>
      <c r="D190" s="157">
        <v>0</v>
      </c>
      <c r="E190" s="157">
        <v>0</v>
      </c>
      <c r="F190" s="157">
        <v>0</v>
      </c>
      <c r="G190" s="159">
        <f t="shared" si="10"/>
        <v>0</v>
      </c>
    </row>
    <row r="191" spans="1:9" ht="13.5" thickBot="1" x14ac:dyDescent="0.25">
      <c r="A191" s="730" t="s">
        <v>217</v>
      </c>
      <c r="B191" s="731"/>
      <c r="C191" s="157">
        <v>0</v>
      </c>
      <c r="D191" s="157">
        <v>0</v>
      </c>
      <c r="E191" s="157">
        <v>0</v>
      </c>
      <c r="F191" s="157">
        <v>0</v>
      </c>
      <c r="G191" s="159">
        <f t="shared" si="10"/>
        <v>0</v>
      </c>
    </row>
    <row r="192" spans="1:9" ht="38.25" customHeight="1" thickBot="1" x14ac:dyDescent="0.25">
      <c r="A192" s="730" t="s">
        <v>378</v>
      </c>
      <c r="B192" s="731"/>
      <c r="C192" s="157">
        <v>0</v>
      </c>
      <c r="D192" s="157">
        <v>0</v>
      </c>
      <c r="E192" s="157">
        <v>0</v>
      </c>
      <c r="F192" s="157">
        <v>0</v>
      </c>
      <c r="G192" s="159">
        <f t="shared" si="10"/>
        <v>0</v>
      </c>
    </row>
    <row r="193" spans="1:7" ht="32.25" customHeight="1" thickBot="1" x14ac:dyDescent="0.25">
      <c r="A193" s="666" t="s">
        <v>218</v>
      </c>
      <c r="B193" s="731"/>
      <c r="C193" s="157">
        <v>0</v>
      </c>
      <c r="D193" s="157">
        <v>0</v>
      </c>
      <c r="E193" s="157">
        <v>0</v>
      </c>
      <c r="F193" s="157">
        <v>0</v>
      </c>
      <c r="G193" s="159">
        <f t="shared" si="10"/>
        <v>0</v>
      </c>
    </row>
    <row r="194" spans="1:7" ht="13.5" thickBot="1" x14ac:dyDescent="0.25">
      <c r="A194" s="666" t="s">
        <v>219</v>
      </c>
      <c r="B194" s="731"/>
      <c r="C194" s="157">
        <v>0</v>
      </c>
      <c r="D194" s="157">
        <v>0</v>
      </c>
      <c r="E194" s="157">
        <v>0</v>
      </c>
      <c r="F194" s="157">
        <v>0</v>
      </c>
      <c r="G194" s="159">
        <f t="shared" si="10"/>
        <v>0</v>
      </c>
    </row>
    <row r="195" spans="1:7" ht="24.75" customHeight="1" thickBot="1" x14ac:dyDescent="0.25">
      <c r="A195" s="666" t="s">
        <v>379</v>
      </c>
      <c r="B195" s="731"/>
      <c r="C195" s="157">
        <v>0</v>
      </c>
      <c r="D195" s="157">
        <v>0</v>
      </c>
      <c r="E195" s="157">
        <v>0</v>
      </c>
      <c r="F195" s="157">
        <v>0</v>
      </c>
      <c r="G195" s="159">
        <f t="shared" si="10"/>
        <v>0</v>
      </c>
    </row>
    <row r="196" spans="1:7" ht="27.75" customHeight="1" thickBot="1" x14ac:dyDescent="0.25">
      <c r="A196" s="589" t="s">
        <v>410</v>
      </c>
      <c r="B196" s="590"/>
      <c r="C196" s="157">
        <v>0</v>
      </c>
      <c r="D196" s="157">
        <v>0</v>
      </c>
      <c r="E196" s="157">
        <v>0</v>
      </c>
      <c r="F196" s="157">
        <v>0</v>
      </c>
      <c r="G196" s="160">
        <f t="shared" si="10"/>
        <v>0</v>
      </c>
    </row>
    <row r="197" spans="1:7" x14ac:dyDescent="0.2">
      <c r="A197" s="732" t="s">
        <v>380</v>
      </c>
      <c r="B197" s="733"/>
      <c r="C197" s="161">
        <f>SUM(C198:C217)</f>
        <v>3900271.81</v>
      </c>
      <c r="D197" s="161">
        <f>SUM(D198:D217)</f>
        <v>23010</v>
      </c>
      <c r="E197" s="161">
        <f>SUM(E198:E217)</f>
        <v>13597.55</v>
      </c>
      <c r="F197" s="161">
        <f>SUM(F198:F217)</f>
        <v>733595.76</v>
      </c>
      <c r="G197" s="162">
        <f>SUM(G198:G217)</f>
        <v>3176088.5</v>
      </c>
    </row>
    <row r="198" spans="1:7" x14ac:dyDescent="0.2">
      <c r="A198" s="640" t="s">
        <v>0</v>
      </c>
      <c r="B198" s="578"/>
      <c r="C198" s="388">
        <v>1615768</v>
      </c>
      <c r="D198" s="388">
        <v>0</v>
      </c>
      <c r="E198" s="389">
        <v>5172.24</v>
      </c>
      <c r="F198" s="389">
        <v>731095.76</v>
      </c>
      <c r="G198" s="163">
        <f t="shared" ref="G198:G217" si="11">C198+D198-E198-F198</f>
        <v>879500</v>
      </c>
    </row>
    <row r="199" spans="1:7" x14ac:dyDescent="0.2">
      <c r="A199" s="640" t="s">
        <v>24</v>
      </c>
      <c r="B199" s="578"/>
      <c r="C199" s="388">
        <v>2250143.5</v>
      </c>
      <c r="D199" s="388">
        <v>0</v>
      </c>
      <c r="E199" s="389">
        <v>0</v>
      </c>
      <c r="F199" s="389">
        <v>0</v>
      </c>
      <c r="G199" s="163">
        <f t="shared" si="11"/>
        <v>2250143.5</v>
      </c>
    </row>
    <row r="200" spans="1:7" ht="13.5" customHeight="1" x14ac:dyDescent="0.2">
      <c r="A200" s="640" t="s">
        <v>1</v>
      </c>
      <c r="B200" s="578"/>
      <c r="C200" s="388">
        <v>8425.31</v>
      </c>
      <c r="D200" s="388">
        <v>0</v>
      </c>
      <c r="E200" s="389">
        <v>8425.31</v>
      </c>
      <c r="F200" s="389">
        <v>0</v>
      </c>
      <c r="G200" s="163">
        <f t="shared" si="11"/>
        <v>0</v>
      </c>
    </row>
    <row r="201" spans="1:7" ht="43.5" hidden="1" customHeight="1" x14ac:dyDescent="0.2">
      <c r="A201" s="747" t="s">
        <v>411</v>
      </c>
      <c r="B201" s="578"/>
      <c r="C201" s="388"/>
      <c r="D201" s="388"/>
      <c r="E201" s="389"/>
      <c r="F201" s="389"/>
      <c r="G201" s="163">
        <f t="shared" si="11"/>
        <v>0</v>
      </c>
    </row>
    <row r="202" spans="1:7" hidden="1" x14ac:dyDescent="0.2">
      <c r="A202" s="577" t="s">
        <v>2</v>
      </c>
      <c r="B202" s="578"/>
      <c r="C202" s="388"/>
      <c r="D202" s="388"/>
      <c r="E202" s="389"/>
      <c r="F202" s="389"/>
      <c r="G202" s="163">
        <f t="shared" si="11"/>
        <v>0</v>
      </c>
    </row>
    <row r="203" spans="1:7" hidden="1" x14ac:dyDescent="0.2">
      <c r="A203" s="577" t="s">
        <v>3</v>
      </c>
      <c r="B203" s="578"/>
      <c r="C203" s="388"/>
      <c r="D203" s="388"/>
      <c r="E203" s="389"/>
      <c r="F203" s="389"/>
      <c r="G203" s="163">
        <f t="shared" si="11"/>
        <v>0</v>
      </c>
    </row>
    <row r="204" spans="1:7" hidden="1" x14ac:dyDescent="0.2">
      <c r="A204" s="577" t="s">
        <v>4</v>
      </c>
      <c r="B204" s="578"/>
      <c r="C204" s="388"/>
      <c r="D204" s="388"/>
      <c r="E204" s="389"/>
      <c r="F204" s="389"/>
      <c r="G204" s="163">
        <f t="shared" si="11"/>
        <v>0</v>
      </c>
    </row>
    <row r="205" spans="1:7" ht="27" hidden="1" customHeight="1" x14ac:dyDescent="0.2">
      <c r="A205" s="577" t="s">
        <v>5</v>
      </c>
      <c r="B205" s="578"/>
      <c r="C205" s="388"/>
      <c r="D205" s="388"/>
      <c r="E205" s="389"/>
      <c r="F205" s="389"/>
      <c r="G205" s="163">
        <f t="shared" si="11"/>
        <v>0</v>
      </c>
    </row>
    <row r="206" spans="1:7" hidden="1" x14ac:dyDescent="0.2">
      <c r="A206" s="577" t="s">
        <v>6</v>
      </c>
      <c r="B206" s="578"/>
      <c r="C206" s="388"/>
      <c r="D206" s="388"/>
      <c r="E206" s="389"/>
      <c r="F206" s="389"/>
      <c r="G206" s="163">
        <f t="shared" si="11"/>
        <v>0</v>
      </c>
    </row>
    <row r="207" spans="1:7" hidden="1" x14ac:dyDescent="0.2">
      <c r="A207" s="577" t="s">
        <v>7</v>
      </c>
      <c r="B207" s="578"/>
      <c r="C207" s="388"/>
      <c r="D207" s="388"/>
      <c r="E207" s="389"/>
      <c r="F207" s="389"/>
      <c r="G207" s="163">
        <f t="shared" si="11"/>
        <v>0</v>
      </c>
    </row>
    <row r="208" spans="1:7" hidden="1" x14ac:dyDescent="0.2">
      <c r="A208" s="577" t="s">
        <v>8</v>
      </c>
      <c r="B208" s="578"/>
      <c r="C208" s="388"/>
      <c r="D208" s="388"/>
      <c r="E208" s="389"/>
      <c r="F208" s="389"/>
      <c r="G208" s="163">
        <f t="shared" si="11"/>
        <v>0</v>
      </c>
    </row>
    <row r="209" spans="1:7" hidden="1" x14ac:dyDescent="0.2">
      <c r="A209" s="577" t="s">
        <v>9</v>
      </c>
      <c r="B209" s="578"/>
      <c r="C209" s="388"/>
      <c r="D209" s="388"/>
      <c r="E209" s="389"/>
      <c r="F209" s="389"/>
      <c r="G209" s="163">
        <f t="shared" si="11"/>
        <v>0</v>
      </c>
    </row>
    <row r="210" spans="1:7" hidden="1" x14ac:dyDescent="0.2">
      <c r="A210" s="577" t="s">
        <v>10</v>
      </c>
      <c r="B210" s="578"/>
      <c r="C210" s="388"/>
      <c r="D210" s="388"/>
      <c r="E210" s="389"/>
      <c r="F210" s="389"/>
      <c r="G210" s="163">
        <f t="shared" si="11"/>
        <v>0</v>
      </c>
    </row>
    <row r="211" spans="1:7" hidden="1" x14ac:dyDescent="0.2">
      <c r="A211" s="587" t="s">
        <v>16</v>
      </c>
      <c r="B211" s="578"/>
      <c r="C211" s="388"/>
      <c r="D211" s="388"/>
      <c r="E211" s="389"/>
      <c r="F211" s="389"/>
      <c r="G211" s="163">
        <f>C211+D211-E211-F211</f>
        <v>0</v>
      </c>
    </row>
    <row r="212" spans="1:7" hidden="1" x14ac:dyDescent="0.2">
      <c r="A212" s="587" t="s">
        <v>17</v>
      </c>
      <c r="B212" s="578"/>
      <c r="C212" s="388"/>
      <c r="D212" s="388"/>
      <c r="E212" s="389"/>
      <c r="F212" s="389"/>
      <c r="G212" s="163">
        <f>C212+D212-E212-F212</f>
        <v>0</v>
      </c>
    </row>
    <row r="213" spans="1:7" ht="27.75" hidden="1" customHeight="1" x14ac:dyDescent="0.2">
      <c r="A213" s="588" t="s">
        <v>18</v>
      </c>
      <c r="B213" s="578"/>
      <c r="C213" s="388"/>
      <c r="D213" s="388"/>
      <c r="E213" s="389"/>
      <c r="F213" s="389"/>
      <c r="G213" s="163">
        <f t="shared" si="11"/>
        <v>0</v>
      </c>
    </row>
    <row r="214" spans="1:7" ht="26.25" hidden="1" customHeight="1" x14ac:dyDescent="0.2">
      <c r="A214" s="588" t="s">
        <v>19</v>
      </c>
      <c r="B214" s="578"/>
      <c r="C214" s="388"/>
      <c r="D214" s="388"/>
      <c r="E214" s="389"/>
      <c r="F214" s="389"/>
      <c r="G214" s="163">
        <f t="shared" si="11"/>
        <v>0</v>
      </c>
    </row>
    <row r="215" spans="1:7" hidden="1" x14ac:dyDescent="0.2">
      <c r="A215" s="587" t="s">
        <v>352</v>
      </c>
      <c r="B215" s="578"/>
      <c r="C215" s="388"/>
      <c r="D215" s="388"/>
      <c r="E215" s="389"/>
      <c r="F215" s="389"/>
      <c r="G215" s="163">
        <f t="shared" si="11"/>
        <v>0</v>
      </c>
    </row>
    <row r="216" spans="1:7" hidden="1" x14ac:dyDescent="0.2">
      <c r="A216" s="587" t="s">
        <v>20</v>
      </c>
      <c r="B216" s="578"/>
      <c r="C216" s="388"/>
      <c r="D216" s="388"/>
      <c r="E216" s="389"/>
      <c r="F216" s="389"/>
      <c r="G216" s="163">
        <f t="shared" si="11"/>
        <v>0</v>
      </c>
    </row>
    <row r="217" spans="1:7" ht="13.5" thickBot="1" x14ac:dyDescent="0.25">
      <c r="A217" s="591" t="s">
        <v>262</v>
      </c>
      <c r="B217" s="592"/>
      <c r="C217" s="390">
        <v>25935</v>
      </c>
      <c r="D217" s="390">
        <v>23010</v>
      </c>
      <c r="E217" s="391">
        <v>0</v>
      </c>
      <c r="F217" s="391">
        <v>2500</v>
      </c>
      <c r="G217" s="165">
        <f t="shared" si="11"/>
        <v>46445</v>
      </c>
    </row>
    <row r="218" spans="1:7" ht="13.5" thickBot="1" x14ac:dyDescent="0.25">
      <c r="A218" s="565" t="s">
        <v>34</v>
      </c>
      <c r="B218" s="566"/>
      <c r="C218" s="166">
        <f>SUM(C188:C197)</f>
        <v>3900271.81</v>
      </c>
      <c r="D218" s="166">
        <f>SUM(D188:D197)</f>
        <v>23010</v>
      </c>
      <c r="E218" s="166">
        <f>SUM(E188:E197)</f>
        <v>13597.55</v>
      </c>
      <c r="F218" s="166">
        <f>SUM(F188:F197)</f>
        <v>733595.76</v>
      </c>
      <c r="G218" s="167">
        <f>SUM(G188:G197)</f>
        <v>3176088.5</v>
      </c>
    </row>
    <row r="219" spans="1:7" x14ac:dyDescent="0.2">
      <c r="A219" s="24"/>
      <c r="B219" s="24"/>
      <c r="C219" s="24"/>
      <c r="D219" s="24"/>
      <c r="E219" s="24"/>
      <c r="F219" s="24"/>
      <c r="G219" s="24"/>
    </row>
    <row r="220" spans="1:7" x14ac:dyDescent="0.2">
      <c r="A220" s="322"/>
      <c r="B220" s="322"/>
      <c r="C220" s="322"/>
      <c r="D220" s="322"/>
      <c r="E220" s="322"/>
      <c r="F220" s="322"/>
      <c r="G220" s="322"/>
    </row>
    <row r="221" spans="1:7" ht="15" x14ac:dyDescent="0.2">
      <c r="A221" s="562" t="s">
        <v>368</v>
      </c>
      <c r="B221" s="562"/>
      <c r="C221" s="562"/>
      <c r="D221" s="563"/>
      <c r="E221" s="564"/>
    </row>
    <row r="222" spans="1:7" ht="13.5" thickBot="1" x14ac:dyDescent="0.25">
      <c r="A222" s="323"/>
      <c r="B222" s="323"/>
      <c r="C222" s="323"/>
    </row>
    <row r="223" spans="1:7" ht="13.5" thickBot="1" x14ac:dyDescent="0.25">
      <c r="A223" s="571" t="s">
        <v>111</v>
      </c>
      <c r="B223" s="572"/>
      <c r="C223" s="168" t="s">
        <v>157</v>
      </c>
      <c r="D223" s="169" t="s">
        <v>158</v>
      </c>
    </row>
    <row r="224" spans="1:7" ht="13.5" thickBot="1" x14ac:dyDescent="0.25">
      <c r="A224" s="571" t="s">
        <v>311</v>
      </c>
      <c r="B224" s="572"/>
      <c r="C224" s="170">
        <f>SUM(C225:C227)</f>
        <v>0</v>
      </c>
      <c r="D224" s="170">
        <f>SUM(D225:D227)</f>
        <v>0</v>
      </c>
    </row>
    <row r="225" spans="1:4" x14ac:dyDescent="0.2">
      <c r="A225" s="573" t="s">
        <v>263</v>
      </c>
      <c r="B225" s="574"/>
      <c r="C225" s="171">
        <v>0</v>
      </c>
      <c r="D225" s="172">
        <v>0</v>
      </c>
    </row>
    <row r="226" spans="1:4" x14ac:dyDescent="0.2">
      <c r="A226" s="575" t="s">
        <v>264</v>
      </c>
      <c r="B226" s="576"/>
      <c r="C226" s="173">
        <v>0</v>
      </c>
      <c r="D226" s="174">
        <v>0</v>
      </c>
    </row>
    <row r="227" spans="1:4" ht="13.5" thickBot="1" x14ac:dyDescent="0.25">
      <c r="A227" s="567" t="s">
        <v>265</v>
      </c>
      <c r="B227" s="568"/>
      <c r="C227" s="173">
        <v>0</v>
      </c>
      <c r="D227" s="174">
        <v>0</v>
      </c>
    </row>
    <row r="228" spans="1:4" ht="26.25" customHeight="1" thickBot="1" x14ac:dyDescent="0.25">
      <c r="A228" s="571" t="s">
        <v>312</v>
      </c>
      <c r="B228" s="572"/>
      <c r="C228" s="175">
        <f>SUM(C229:C231)</f>
        <v>100765</v>
      </c>
      <c r="D228" s="170">
        <f>SUM(D229:D231)</f>
        <v>100765</v>
      </c>
    </row>
    <row r="229" spans="1:4" x14ac:dyDescent="0.2">
      <c r="A229" s="573" t="s">
        <v>263</v>
      </c>
      <c r="B229" s="574"/>
      <c r="C229" s="171">
        <v>0</v>
      </c>
      <c r="D229" s="172">
        <v>0</v>
      </c>
    </row>
    <row r="230" spans="1:4" x14ac:dyDescent="0.2">
      <c r="A230" s="575" t="s">
        <v>264</v>
      </c>
      <c r="B230" s="576"/>
      <c r="C230" s="173">
        <v>100765</v>
      </c>
      <c r="D230" s="174">
        <v>100765</v>
      </c>
    </row>
    <row r="231" spans="1:4" ht="13.5" thickBot="1" x14ac:dyDescent="0.25">
      <c r="A231" s="567" t="s">
        <v>265</v>
      </c>
      <c r="B231" s="568"/>
      <c r="C231" s="173">
        <v>0</v>
      </c>
      <c r="D231" s="174">
        <v>0</v>
      </c>
    </row>
    <row r="232" spans="1:4" ht="26.25" customHeight="1" thickBot="1" x14ac:dyDescent="0.25">
      <c r="A232" s="571" t="s">
        <v>313</v>
      </c>
      <c r="B232" s="572"/>
      <c r="C232" s="176">
        <f>SUM(C233:C235)</f>
        <v>0</v>
      </c>
      <c r="D232" s="177">
        <f>SUM(D233:D235)</f>
        <v>0</v>
      </c>
    </row>
    <row r="233" spans="1:4" x14ac:dyDescent="0.2">
      <c r="A233" s="573" t="s">
        <v>263</v>
      </c>
      <c r="B233" s="574"/>
      <c r="C233" s="171">
        <v>0</v>
      </c>
      <c r="D233" s="172">
        <v>0</v>
      </c>
    </row>
    <row r="234" spans="1:4" x14ac:dyDescent="0.2">
      <c r="A234" s="575" t="s">
        <v>264</v>
      </c>
      <c r="B234" s="576"/>
      <c r="C234" s="173">
        <v>0</v>
      </c>
      <c r="D234" s="174">
        <v>0</v>
      </c>
    </row>
    <row r="235" spans="1:4" ht="13.5" thickBot="1" x14ac:dyDescent="0.25">
      <c r="A235" s="567" t="s">
        <v>265</v>
      </c>
      <c r="B235" s="568"/>
      <c r="C235" s="173">
        <v>0</v>
      </c>
      <c r="D235" s="174">
        <v>0</v>
      </c>
    </row>
    <row r="236" spans="1:4" ht="13.5" thickBot="1" x14ac:dyDescent="0.25">
      <c r="A236" s="571" t="s">
        <v>21</v>
      </c>
      <c r="B236" s="572"/>
      <c r="C236" s="178">
        <f>C228+C232+C224</f>
        <v>100765</v>
      </c>
      <c r="D236" s="178">
        <f>D228+D232+D224</f>
        <v>100765</v>
      </c>
    </row>
    <row r="239" spans="1:4" ht="60.75" customHeight="1" x14ac:dyDescent="0.2">
      <c r="A239" s="693" t="s">
        <v>361</v>
      </c>
      <c r="B239" s="693"/>
      <c r="C239" s="693"/>
      <c r="D239" s="781"/>
    </row>
    <row r="240" spans="1:4" ht="13.5" thickBot="1" x14ac:dyDescent="0.25">
      <c r="A240" s="179"/>
      <c r="B240" s="179"/>
      <c r="C240" s="179"/>
    </row>
    <row r="241" spans="1:5" ht="13.5" thickBot="1" x14ac:dyDescent="0.25">
      <c r="A241" s="601" t="s">
        <v>84</v>
      </c>
      <c r="B241" s="782"/>
      <c r="C241" s="99" t="s">
        <v>239</v>
      </c>
      <c r="D241" s="180" t="s">
        <v>266</v>
      </c>
    </row>
    <row r="242" spans="1:5" ht="25.5" customHeight="1" x14ac:dyDescent="0.2">
      <c r="A242" s="745" t="s">
        <v>267</v>
      </c>
      <c r="B242" s="746"/>
      <c r="C242" s="181">
        <v>0</v>
      </c>
      <c r="D242" s="182">
        <v>0</v>
      </c>
    </row>
    <row r="243" spans="1:5" ht="26.25" customHeight="1" thickBot="1" x14ac:dyDescent="0.25">
      <c r="A243" s="763" t="s">
        <v>268</v>
      </c>
      <c r="B243" s="764"/>
      <c r="C243" s="183">
        <v>0</v>
      </c>
      <c r="D243" s="184">
        <v>0</v>
      </c>
    </row>
    <row r="244" spans="1:5" ht="13.5" thickBot="1" x14ac:dyDescent="0.25">
      <c r="A244" s="766" t="s">
        <v>34</v>
      </c>
      <c r="B244" s="767"/>
      <c r="C244" s="185">
        <f>SUM(C242:C243)</f>
        <v>0</v>
      </c>
      <c r="D244" s="186">
        <f>SUM(D242:D243)</f>
        <v>0</v>
      </c>
    </row>
    <row r="250" spans="1:5" ht="15" x14ac:dyDescent="0.2">
      <c r="A250" s="762" t="s">
        <v>321</v>
      </c>
      <c r="B250" s="762"/>
      <c r="C250" s="762"/>
      <c r="D250" s="762"/>
      <c r="E250" s="762"/>
    </row>
    <row r="251" spans="1:5" ht="13.5" thickBot="1" x14ac:dyDescent="0.25">
      <c r="A251" s="197"/>
      <c r="B251" s="197"/>
      <c r="C251" s="197"/>
      <c r="D251" s="197"/>
      <c r="E251" s="197"/>
    </row>
    <row r="252" spans="1:5" ht="26.25" thickBot="1" x14ac:dyDescent="0.25">
      <c r="A252" s="350" t="s">
        <v>269</v>
      </c>
      <c r="B252" s="681" t="s">
        <v>106</v>
      </c>
      <c r="C252" s="752"/>
      <c r="D252" s="681" t="s">
        <v>270</v>
      </c>
      <c r="E252" s="752"/>
    </row>
    <row r="253" spans="1:5" ht="13.5" thickBot="1" x14ac:dyDescent="0.25">
      <c r="A253" s="187"/>
      <c r="B253" s="188" t="s">
        <v>272</v>
      </c>
      <c r="C253" s="189" t="s">
        <v>273</v>
      </c>
      <c r="D253" s="190" t="s">
        <v>274</v>
      </c>
      <c r="E253" s="189" t="s">
        <v>275</v>
      </c>
    </row>
    <row r="254" spans="1:5" ht="13.5" thickBot="1" x14ac:dyDescent="0.25">
      <c r="A254" s="191" t="s">
        <v>271</v>
      </c>
      <c r="B254" s="681"/>
      <c r="C254" s="765"/>
      <c r="D254" s="765"/>
      <c r="E254" s="602"/>
    </row>
    <row r="255" spans="1:5" x14ac:dyDescent="0.2">
      <c r="A255" s="192" t="s">
        <v>276</v>
      </c>
      <c r="B255" s="193">
        <v>0</v>
      </c>
      <c r="C255" s="193">
        <v>0</v>
      </c>
      <c r="D255" s="193">
        <v>0</v>
      </c>
      <c r="E255" s="193">
        <v>0</v>
      </c>
    </row>
    <row r="256" spans="1:5" ht="25.5" x14ac:dyDescent="0.2">
      <c r="A256" s="192" t="s">
        <v>277</v>
      </c>
      <c r="B256" s="193">
        <v>0</v>
      </c>
      <c r="C256" s="193">
        <v>0</v>
      </c>
      <c r="D256" s="193">
        <v>0</v>
      </c>
      <c r="E256" s="193">
        <v>0</v>
      </c>
    </row>
    <row r="257" spans="1:5" x14ac:dyDescent="0.2">
      <c r="A257" s="192" t="s">
        <v>278</v>
      </c>
      <c r="B257" s="193">
        <v>0</v>
      </c>
      <c r="C257" s="193">
        <v>0</v>
      </c>
      <c r="D257" s="193">
        <v>0</v>
      </c>
      <c r="E257" s="193">
        <v>0</v>
      </c>
    </row>
    <row r="258" spans="1:5" x14ac:dyDescent="0.2">
      <c r="A258" s="192" t="s">
        <v>362</v>
      </c>
      <c r="B258" s="194">
        <f>SUM(B259:B260)</f>
        <v>0</v>
      </c>
      <c r="C258" s="194">
        <f t="shared" ref="C258:E258" si="12">SUM(C259:C260)</f>
        <v>0</v>
      </c>
      <c r="D258" s="194">
        <f t="shared" si="12"/>
        <v>0</v>
      </c>
      <c r="E258" s="194">
        <f t="shared" si="12"/>
        <v>0</v>
      </c>
    </row>
    <row r="259" spans="1:5" x14ac:dyDescent="0.2">
      <c r="A259" s="164" t="s">
        <v>65</v>
      </c>
      <c r="B259" s="194">
        <v>0</v>
      </c>
      <c r="C259" s="194">
        <v>0</v>
      </c>
      <c r="D259" s="194">
        <v>0</v>
      </c>
      <c r="E259" s="194">
        <v>0</v>
      </c>
    </row>
    <row r="260" spans="1:5" ht="13.5" thickBot="1" x14ac:dyDescent="0.25">
      <c r="A260" s="195" t="s">
        <v>65</v>
      </c>
      <c r="B260" s="196">
        <v>0</v>
      </c>
      <c r="C260" s="196">
        <v>0</v>
      </c>
      <c r="D260" s="196">
        <v>0</v>
      </c>
      <c r="E260" s="196">
        <v>0</v>
      </c>
    </row>
    <row r="261" spans="1:5" ht="13.5" thickBot="1" x14ac:dyDescent="0.25">
      <c r="A261" s="198" t="s">
        <v>34</v>
      </c>
      <c r="B261" s="122">
        <f>SUM(B255:B260)</f>
        <v>0</v>
      </c>
      <c r="C261" s="122">
        <f>SUM(C255:C258)</f>
        <v>0</v>
      </c>
      <c r="D261" s="122">
        <f>SUM(D255:D258)</f>
        <v>0</v>
      </c>
      <c r="E261" s="122">
        <f>SUM(E255:E258)</f>
        <v>0</v>
      </c>
    </row>
    <row r="262" spans="1:5" ht="13.5" thickBot="1" x14ac:dyDescent="0.25">
      <c r="A262" s="191" t="s">
        <v>279</v>
      </c>
      <c r="B262" s="681"/>
      <c r="C262" s="765"/>
      <c r="D262" s="765"/>
      <c r="E262" s="602"/>
    </row>
    <row r="263" spans="1:5" x14ac:dyDescent="0.2">
      <c r="A263" s="192" t="s">
        <v>276</v>
      </c>
      <c r="B263" s="193">
        <v>0</v>
      </c>
      <c r="C263" s="193">
        <v>0</v>
      </c>
      <c r="D263" s="193">
        <v>0</v>
      </c>
      <c r="E263" s="193">
        <v>0</v>
      </c>
    </row>
    <row r="264" spans="1:5" ht="25.5" x14ac:dyDescent="0.2">
      <c r="A264" s="192" t="s">
        <v>277</v>
      </c>
      <c r="B264" s="193">
        <v>0</v>
      </c>
      <c r="C264" s="193">
        <v>0</v>
      </c>
      <c r="D264" s="193">
        <v>0</v>
      </c>
      <c r="E264" s="193">
        <v>0</v>
      </c>
    </row>
    <row r="265" spans="1:5" x14ac:dyDescent="0.2">
      <c r="A265" s="192" t="s">
        <v>278</v>
      </c>
      <c r="B265" s="193">
        <v>0</v>
      </c>
      <c r="C265" s="193">
        <v>0</v>
      </c>
      <c r="D265" s="193">
        <v>0</v>
      </c>
      <c r="E265" s="193">
        <v>0</v>
      </c>
    </row>
    <row r="266" spans="1:5" x14ac:dyDescent="0.2">
      <c r="A266" s="192" t="s">
        <v>362</v>
      </c>
      <c r="B266" s="194">
        <f>SUM(B267:B268)</f>
        <v>0</v>
      </c>
      <c r="C266" s="194">
        <f t="shared" ref="C266:E266" si="13">SUM(C267:C268)</f>
        <v>0</v>
      </c>
      <c r="D266" s="194">
        <f t="shared" si="13"/>
        <v>0</v>
      </c>
      <c r="E266" s="194">
        <f t="shared" si="13"/>
        <v>0</v>
      </c>
    </row>
    <row r="267" spans="1:5" x14ac:dyDescent="0.2">
      <c r="A267" s="164" t="s">
        <v>65</v>
      </c>
      <c r="B267" s="194">
        <v>0</v>
      </c>
      <c r="C267" s="194">
        <v>0</v>
      </c>
      <c r="D267" s="194">
        <v>0</v>
      </c>
      <c r="E267" s="194">
        <v>0</v>
      </c>
    </row>
    <row r="268" spans="1:5" ht="13.5" thickBot="1" x14ac:dyDescent="0.25">
      <c r="A268" s="195" t="s">
        <v>65</v>
      </c>
      <c r="B268" s="196">
        <v>0</v>
      </c>
      <c r="C268" s="196">
        <v>0</v>
      </c>
      <c r="D268" s="196">
        <v>0</v>
      </c>
      <c r="E268" s="196">
        <v>0</v>
      </c>
    </row>
    <row r="269" spans="1:5" ht="13.5" thickBot="1" x14ac:dyDescent="0.25">
      <c r="A269" s="199" t="s">
        <v>34</v>
      </c>
      <c r="B269" s="122">
        <f>SUM(B263:B268)</f>
        <v>0</v>
      </c>
      <c r="C269" s="122">
        <f>SUM(C263:C266)</f>
        <v>0</v>
      </c>
      <c r="D269" s="122">
        <f>SUM(D263:D266)</f>
        <v>0</v>
      </c>
      <c r="E269" s="122">
        <f>SUM(E263:E266)</f>
        <v>0</v>
      </c>
    </row>
    <row r="273" spans="1:7" ht="29.25" customHeight="1" x14ac:dyDescent="0.2">
      <c r="A273" s="693" t="s">
        <v>320</v>
      </c>
      <c r="B273" s="693"/>
      <c r="C273" s="693"/>
      <c r="D273" s="693"/>
      <c r="E273" s="693"/>
      <c r="G273" s="200"/>
    </row>
    <row r="274" spans="1:7" ht="13.5" thickBot="1" x14ac:dyDescent="0.25">
      <c r="A274" s="228"/>
      <c r="G274" s="200"/>
    </row>
    <row r="275" spans="1:7" ht="64.5" thickBot="1" x14ac:dyDescent="0.25">
      <c r="A275" s="768" t="s">
        <v>159</v>
      </c>
      <c r="B275" s="769"/>
      <c r="C275" s="99" t="s">
        <v>239</v>
      </c>
      <c r="D275" s="180" t="s">
        <v>158</v>
      </c>
      <c r="E275" s="180" t="s">
        <v>344</v>
      </c>
      <c r="G275" s="324"/>
    </row>
    <row r="276" spans="1:7" ht="25.5" customHeight="1" x14ac:dyDescent="0.2">
      <c r="A276" s="753" t="s">
        <v>117</v>
      </c>
      <c r="B276" s="754"/>
      <c r="C276" s="538">
        <v>0</v>
      </c>
      <c r="D276" s="201">
        <v>0</v>
      </c>
      <c r="E276" s="202"/>
      <c r="G276" s="324"/>
    </row>
    <row r="277" spans="1:7" x14ac:dyDescent="0.2">
      <c r="A277" s="554" t="s">
        <v>381</v>
      </c>
      <c r="B277" s="555"/>
      <c r="C277" s="221">
        <v>0</v>
      </c>
      <c r="D277" s="203">
        <v>0</v>
      </c>
      <c r="E277" s="174"/>
      <c r="G277" s="324"/>
    </row>
    <row r="278" spans="1:7" ht="12.75" customHeight="1" x14ac:dyDescent="0.2">
      <c r="A278" s="597" t="s">
        <v>225</v>
      </c>
      <c r="B278" s="598"/>
      <c r="C278" s="221">
        <v>0</v>
      </c>
      <c r="D278" s="203">
        <v>0</v>
      </c>
      <c r="E278" s="174"/>
      <c r="G278" s="325"/>
    </row>
    <row r="279" spans="1:7" x14ac:dyDescent="0.2">
      <c r="A279" s="560" t="s">
        <v>118</v>
      </c>
      <c r="B279" s="561"/>
      <c r="C279" s="221">
        <v>0</v>
      </c>
      <c r="D279" s="203">
        <v>0</v>
      </c>
      <c r="E279" s="174"/>
      <c r="G279" s="324"/>
    </row>
    <row r="280" spans="1:7" x14ac:dyDescent="0.2">
      <c r="A280" s="554" t="s">
        <v>341</v>
      </c>
      <c r="B280" s="555"/>
      <c r="C280" s="222">
        <v>0</v>
      </c>
      <c r="D280" s="204">
        <v>0</v>
      </c>
      <c r="E280" s="205"/>
      <c r="G280" s="324"/>
    </row>
    <row r="281" spans="1:7" x14ac:dyDescent="0.2">
      <c r="A281" s="554" t="s">
        <v>342</v>
      </c>
      <c r="B281" s="555"/>
      <c r="C281" s="222">
        <v>0</v>
      </c>
      <c r="D281" s="204">
        <v>0</v>
      </c>
      <c r="E281" s="205"/>
      <c r="G281" s="324"/>
    </row>
    <row r="282" spans="1:7" x14ac:dyDescent="0.2">
      <c r="A282" s="554" t="s">
        <v>343</v>
      </c>
      <c r="B282" s="555"/>
      <c r="C282" s="222">
        <v>0</v>
      </c>
      <c r="D282" s="204">
        <v>0</v>
      </c>
      <c r="E282" s="205"/>
      <c r="G282" s="324"/>
    </row>
    <row r="283" spans="1:7" x14ac:dyDescent="0.2">
      <c r="A283" s="554" t="s">
        <v>119</v>
      </c>
      <c r="B283" s="555"/>
      <c r="C283" s="221">
        <v>0</v>
      </c>
      <c r="D283" s="203">
        <v>0</v>
      </c>
      <c r="E283" s="174"/>
    </row>
    <row r="284" spans="1:7" ht="13.5" thickBot="1" x14ac:dyDescent="0.25">
      <c r="A284" s="770" t="s">
        <v>38</v>
      </c>
      <c r="B284" s="771"/>
      <c r="C284" s="539">
        <v>0</v>
      </c>
      <c r="D284" s="206">
        <v>0</v>
      </c>
      <c r="E284" s="207"/>
    </row>
    <row r="285" spans="1:7" ht="13.5" thickBot="1" x14ac:dyDescent="0.25">
      <c r="A285" s="750" t="s">
        <v>140</v>
      </c>
      <c r="B285" s="751"/>
      <c r="C285" s="208">
        <f>C276+C277+C279+C283+C280+C281+C282+C284</f>
        <v>0</v>
      </c>
      <c r="D285" s="208">
        <f>D276+D277+D279+D283+D280+D281+D282+D284</f>
        <v>0</v>
      </c>
      <c r="E285" s="209"/>
    </row>
    <row r="286" spans="1:7" ht="15" x14ac:dyDescent="0.2">
      <c r="A286" s="734" t="s">
        <v>319</v>
      </c>
      <c r="B286" s="734"/>
      <c r="C286" s="734"/>
      <c r="D286" s="734"/>
    </row>
    <row r="287" spans="1:7" ht="13.5" thickBot="1" x14ac:dyDescent="0.25">
      <c r="A287" s="151"/>
      <c r="B287" s="152"/>
      <c r="C287" s="153"/>
      <c r="D287" s="153"/>
    </row>
    <row r="288" spans="1:7" ht="13.5" thickBot="1" x14ac:dyDescent="0.25">
      <c r="A288" s="757" t="s">
        <v>371</v>
      </c>
      <c r="B288" s="758"/>
      <c r="C288" s="154" t="s">
        <v>239</v>
      </c>
      <c r="D288" s="132" t="s">
        <v>266</v>
      </c>
    </row>
    <row r="289" spans="1:4" ht="32.25" customHeight="1" thickBot="1" x14ac:dyDescent="0.25">
      <c r="A289" s="589" t="s">
        <v>220</v>
      </c>
      <c r="B289" s="752"/>
      <c r="C289" s="211">
        <v>0</v>
      </c>
      <c r="D289" s="212">
        <v>0</v>
      </c>
    </row>
    <row r="290" spans="1:4" ht="13.5" thickBot="1" x14ac:dyDescent="0.25">
      <c r="A290" s="589" t="s">
        <v>221</v>
      </c>
      <c r="B290" s="752"/>
      <c r="C290" s="211">
        <v>0</v>
      </c>
      <c r="D290" s="212">
        <v>0</v>
      </c>
    </row>
    <row r="291" spans="1:4" ht="13.5" thickBot="1" x14ac:dyDescent="0.25">
      <c r="A291" s="589" t="s">
        <v>222</v>
      </c>
      <c r="B291" s="752"/>
      <c r="C291" s="211">
        <v>0</v>
      </c>
      <c r="D291" s="212">
        <v>0</v>
      </c>
    </row>
    <row r="292" spans="1:4" ht="25.5" customHeight="1" thickBot="1" x14ac:dyDescent="0.25">
      <c r="A292" s="589" t="s">
        <v>382</v>
      </c>
      <c r="B292" s="752"/>
      <c r="C292" s="211">
        <v>0</v>
      </c>
      <c r="D292" s="212">
        <v>0</v>
      </c>
    </row>
    <row r="293" spans="1:4" ht="27" customHeight="1" thickBot="1" x14ac:dyDescent="0.25">
      <c r="A293" s="589" t="s">
        <v>223</v>
      </c>
      <c r="B293" s="752"/>
      <c r="C293" s="211">
        <v>0</v>
      </c>
      <c r="D293" s="212">
        <v>0</v>
      </c>
    </row>
    <row r="294" spans="1:4" ht="13.5" thickBot="1" x14ac:dyDescent="0.25">
      <c r="A294" s="759" t="s">
        <v>224</v>
      </c>
      <c r="B294" s="752"/>
      <c r="C294" s="211">
        <v>0</v>
      </c>
      <c r="D294" s="212">
        <v>0</v>
      </c>
    </row>
    <row r="295" spans="1:4" ht="29.25" customHeight="1" thickBot="1" x14ac:dyDescent="0.25">
      <c r="A295" s="759" t="s">
        <v>383</v>
      </c>
      <c r="B295" s="752"/>
      <c r="C295" s="211">
        <v>0</v>
      </c>
      <c r="D295" s="212">
        <v>0</v>
      </c>
    </row>
    <row r="296" spans="1:4" ht="25.5" customHeight="1" thickBot="1" x14ac:dyDescent="0.25">
      <c r="A296" s="589" t="s">
        <v>410</v>
      </c>
      <c r="B296" s="590"/>
      <c r="C296" s="211">
        <v>0</v>
      </c>
      <c r="D296" s="212">
        <v>0</v>
      </c>
    </row>
    <row r="297" spans="1:4" ht="13.5" thickBot="1" x14ac:dyDescent="0.25">
      <c r="A297" s="759" t="s">
        <v>384</v>
      </c>
      <c r="B297" s="590"/>
      <c r="C297" s="213">
        <f>SUM(C298:C317)</f>
        <v>2010000</v>
      </c>
      <c r="D297" s="214">
        <f>SUM(D298:D317)</f>
        <v>2010000</v>
      </c>
    </row>
    <row r="298" spans="1:4" ht="13.5" customHeight="1" x14ac:dyDescent="0.2">
      <c r="A298" s="760" t="s">
        <v>0</v>
      </c>
      <c r="B298" s="761"/>
      <c r="C298" s="392">
        <v>10000</v>
      </c>
      <c r="D298" s="393">
        <v>10000</v>
      </c>
    </row>
    <row r="299" spans="1:4" hidden="1" x14ac:dyDescent="0.2">
      <c r="A299" s="640" t="s">
        <v>24</v>
      </c>
      <c r="B299" s="578"/>
      <c r="C299" s="394"/>
      <c r="D299" s="393"/>
    </row>
    <row r="300" spans="1:4" hidden="1" x14ac:dyDescent="0.2">
      <c r="A300" s="577" t="s">
        <v>1</v>
      </c>
      <c r="B300" s="578"/>
      <c r="C300" s="394"/>
      <c r="D300" s="393"/>
    </row>
    <row r="301" spans="1:4" ht="39.75" hidden="1" customHeight="1" x14ac:dyDescent="0.2">
      <c r="A301" s="747" t="s">
        <v>411</v>
      </c>
      <c r="B301" s="578"/>
      <c r="C301" s="394"/>
      <c r="D301" s="393"/>
    </row>
    <row r="302" spans="1:4" hidden="1" x14ac:dyDescent="0.2">
      <c r="A302" s="577" t="s">
        <v>2</v>
      </c>
      <c r="B302" s="578"/>
      <c r="C302" s="394"/>
      <c r="D302" s="393"/>
    </row>
    <row r="303" spans="1:4" hidden="1" x14ac:dyDescent="0.2">
      <c r="A303" s="577" t="s">
        <v>3</v>
      </c>
      <c r="B303" s="578"/>
      <c r="C303" s="394"/>
      <c r="D303" s="393"/>
    </row>
    <row r="304" spans="1:4" hidden="1" x14ac:dyDescent="0.2">
      <c r="A304" s="577" t="s">
        <v>4</v>
      </c>
      <c r="B304" s="578"/>
      <c r="C304" s="394"/>
      <c r="D304" s="393"/>
    </row>
    <row r="305" spans="1:4" ht="26.25" hidden="1" customHeight="1" x14ac:dyDescent="0.2">
      <c r="A305" s="577" t="s">
        <v>5</v>
      </c>
      <c r="B305" s="578"/>
      <c r="C305" s="388"/>
      <c r="D305" s="395"/>
    </row>
    <row r="306" spans="1:4" hidden="1" x14ac:dyDescent="0.2">
      <c r="A306" s="577" t="s">
        <v>6</v>
      </c>
      <c r="B306" s="578"/>
      <c r="C306" s="388"/>
      <c r="D306" s="395"/>
    </row>
    <row r="307" spans="1:4" hidden="1" x14ac:dyDescent="0.2">
      <c r="A307" s="577" t="s">
        <v>7</v>
      </c>
      <c r="B307" s="578"/>
      <c r="C307" s="388"/>
      <c r="D307" s="395"/>
    </row>
    <row r="308" spans="1:4" hidden="1" x14ac:dyDescent="0.2">
      <c r="A308" s="577" t="s">
        <v>8</v>
      </c>
      <c r="B308" s="578"/>
      <c r="C308" s="388"/>
      <c r="D308" s="395"/>
    </row>
    <row r="309" spans="1:4" hidden="1" x14ac:dyDescent="0.2">
      <c r="A309" s="577" t="s">
        <v>9</v>
      </c>
      <c r="B309" s="578"/>
      <c r="C309" s="388"/>
      <c r="D309" s="395"/>
    </row>
    <row r="310" spans="1:4" hidden="1" x14ac:dyDescent="0.2">
      <c r="A310" s="577" t="s">
        <v>10</v>
      </c>
      <c r="B310" s="578"/>
      <c r="C310" s="388"/>
      <c r="D310" s="395"/>
    </row>
    <row r="311" spans="1:4" hidden="1" x14ac:dyDescent="0.2">
      <c r="A311" s="587" t="s">
        <v>16</v>
      </c>
      <c r="B311" s="578"/>
      <c r="C311" s="388"/>
      <c r="D311" s="395"/>
    </row>
    <row r="312" spans="1:4" hidden="1" x14ac:dyDescent="0.2">
      <c r="A312" s="587" t="s">
        <v>17</v>
      </c>
      <c r="B312" s="578"/>
      <c r="C312" s="388"/>
      <c r="D312" s="395"/>
    </row>
    <row r="313" spans="1:4" ht="27" hidden="1" customHeight="1" x14ac:dyDescent="0.2">
      <c r="A313" s="588" t="s">
        <v>18</v>
      </c>
      <c r="B313" s="578"/>
      <c r="C313" s="388"/>
      <c r="D313" s="395"/>
    </row>
    <row r="314" spans="1:4" ht="27" hidden="1" customHeight="1" x14ac:dyDescent="0.2">
      <c r="A314" s="588" t="s">
        <v>19</v>
      </c>
      <c r="B314" s="578"/>
      <c r="C314" s="388"/>
      <c r="D314" s="395"/>
    </row>
    <row r="315" spans="1:4" hidden="1" x14ac:dyDescent="0.2">
      <c r="A315" s="587" t="s">
        <v>352</v>
      </c>
      <c r="B315" s="578"/>
      <c r="C315" s="388"/>
      <c r="D315" s="395"/>
    </row>
    <row r="316" spans="1:4" hidden="1" x14ac:dyDescent="0.2">
      <c r="A316" s="587" t="s">
        <v>20</v>
      </c>
      <c r="B316" s="578"/>
      <c r="C316" s="388"/>
      <c r="D316" s="395"/>
    </row>
    <row r="317" spans="1:4" ht="13.5" thickBot="1" x14ac:dyDescent="0.25">
      <c r="A317" s="591" t="s">
        <v>262</v>
      </c>
      <c r="B317" s="592"/>
      <c r="C317" s="390">
        <v>2000000</v>
      </c>
      <c r="D317" s="395">
        <v>2000000</v>
      </c>
    </row>
    <row r="318" spans="1:4" ht="13.5" thickBot="1" x14ac:dyDescent="0.25">
      <c r="A318" s="571" t="s">
        <v>34</v>
      </c>
      <c r="B318" s="752"/>
      <c r="C318" s="177">
        <f>SUM(C289:C297)</f>
        <v>2010000</v>
      </c>
      <c r="D318" s="177">
        <f>SUM(D289:D297)</f>
        <v>2010000</v>
      </c>
    </row>
    <row r="319" spans="1:4" x14ac:dyDescent="0.2">
      <c r="A319" s="24"/>
      <c r="B319" s="24"/>
      <c r="C319" s="24"/>
      <c r="D319" s="24"/>
    </row>
    <row r="320" spans="1:4" x14ac:dyDescent="0.2">
      <c r="A320" s="24"/>
      <c r="B320" s="24"/>
      <c r="C320" s="24"/>
      <c r="D320" s="24"/>
    </row>
    <row r="321" spans="1:8" x14ac:dyDescent="0.2">
      <c r="A321" s="755"/>
      <c r="B321" s="756"/>
      <c r="C321" s="756"/>
      <c r="D321" s="24"/>
    </row>
    <row r="324" spans="1:8" ht="15" x14ac:dyDescent="0.2">
      <c r="A324" s="856" t="s">
        <v>318</v>
      </c>
      <c r="B324" s="856"/>
      <c r="C324" s="856"/>
    </row>
    <row r="325" spans="1:8" ht="13.5" thickBot="1" x14ac:dyDescent="0.25">
      <c r="A325" s="326"/>
      <c r="B325" s="153"/>
      <c r="C325" s="153"/>
    </row>
    <row r="326" spans="1:8" ht="13.5" thickBot="1" x14ac:dyDescent="0.25">
      <c r="A326" s="571" t="s">
        <v>67</v>
      </c>
      <c r="B326" s="740"/>
      <c r="C326" s="215" t="s">
        <v>157</v>
      </c>
      <c r="D326" s="132" t="s">
        <v>158</v>
      </c>
      <c r="G326" s="737"/>
      <c r="H326" s="737"/>
    </row>
    <row r="327" spans="1:8" ht="13.5" thickBot="1" x14ac:dyDescent="0.25">
      <c r="A327" s="609" t="s">
        <v>68</v>
      </c>
      <c r="B327" s="610"/>
      <c r="C327" s="208">
        <f>SUM(C328:C337)</f>
        <v>0</v>
      </c>
      <c r="D327" s="216">
        <f>SUM(D328:D337)</f>
        <v>0</v>
      </c>
      <c r="G327" s="737"/>
      <c r="H327" s="737"/>
    </row>
    <row r="328" spans="1:8" ht="55.5" customHeight="1" x14ac:dyDescent="0.2">
      <c r="A328" s="738" t="s">
        <v>353</v>
      </c>
      <c r="B328" s="739"/>
      <c r="C328" s="217">
        <v>0</v>
      </c>
      <c r="D328" s="218">
        <v>0</v>
      </c>
      <c r="G328" s="737"/>
      <c r="H328" s="737"/>
    </row>
    <row r="329" spans="1:8" x14ac:dyDescent="0.2">
      <c r="A329" s="741" t="s">
        <v>160</v>
      </c>
      <c r="B329" s="742"/>
      <c r="C329" s="217">
        <v>0</v>
      </c>
      <c r="D329" s="218">
        <v>0</v>
      </c>
    </row>
    <row r="330" spans="1:8" x14ac:dyDescent="0.2">
      <c r="A330" s="743" t="s">
        <v>69</v>
      </c>
      <c r="B330" s="744"/>
      <c r="C330" s="217">
        <v>0</v>
      </c>
      <c r="D330" s="218">
        <v>0</v>
      </c>
    </row>
    <row r="331" spans="1:8" ht="28.5" customHeight="1" x14ac:dyDescent="0.2">
      <c r="A331" s="640" t="s">
        <v>390</v>
      </c>
      <c r="B331" s="641"/>
      <c r="C331" s="217">
        <v>0</v>
      </c>
      <c r="D331" s="218">
        <v>0</v>
      </c>
    </row>
    <row r="332" spans="1:8" ht="32.25" customHeight="1" x14ac:dyDescent="0.2">
      <c r="A332" s="640" t="s">
        <v>161</v>
      </c>
      <c r="B332" s="641"/>
      <c r="C332" s="217">
        <v>0</v>
      </c>
      <c r="D332" s="218">
        <v>0</v>
      </c>
    </row>
    <row r="333" spans="1:8" x14ac:dyDescent="0.2">
      <c r="A333" s="593" t="s">
        <v>162</v>
      </c>
      <c r="B333" s="594"/>
      <c r="C333" s="217">
        <v>0</v>
      </c>
      <c r="D333" s="218">
        <v>0</v>
      </c>
    </row>
    <row r="334" spans="1:8" x14ac:dyDescent="0.2">
      <c r="A334" s="593" t="s">
        <v>163</v>
      </c>
      <c r="B334" s="594"/>
      <c r="C334" s="217">
        <v>0</v>
      </c>
      <c r="D334" s="218">
        <v>0</v>
      </c>
    </row>
    <row r="335" spans="1:8" x14ac:dyDescent="0.2">
      <c r="A335" s="743" t="s">
        <v>70</v>
      </c>
      <c r="B335" s="744"/>
      <c r="C335" s="217">
        <v>0</v>
      </c>
      <c r="D335" s="218">
        <v>0</v>
      </c>
    </row>
    <row r="336" spans="1:8" x14ac:dyDescent="0.2">
      <c r="A336" s="593" t="s">
        <v>164</v>
      </c>
      <c r="B336" s="594"/>
      <c r="C336" s="217">
        <v>0</v>
      </c>
      <c r="D336" s="218">
        <v>0</v>
      </c>
    </row>
    <row r="337" spans="1:5" ht="13.5" thickBot="1" x14ac:dyDescent="0.25">
      <c r="A337" s="748" t="s">
        <v>38</v>
      </c>
      <c r="B337" s="749"/>
      <c r="C337" s="217">
        <v>0</v>
      </c>
      <c r="D337" s="218">
        <v>0</v>
      </c>
    </row>
    <row r="338" spans="1:5" ht="13.5" thickBot="1" x14ac:dyDescent="0.25">
      <c r="A338" s="609" t="s">
        <v>71</v>
      </c>
      <c r="B338" s="610"/>
      <c r="C338" s="208">
        <f>SUM(C339:C348)</f>
        <v>1645</v>
      </c>
      <c r="D338" s="209">
        <f>SUM(D339:D348)</f>
        <v>1967.06</v>
      </c>
    </row>
    <row r="339" spans="1:5" ht="59.25" customHeight="1" x14ac:dyDescent="0.2">
      <c r="A339" s="738" t="s">
        <v>353</v>
      </c>
      <c r="B339" s="739"/>
      <c r="C339" s="217">
        <v>0</v>
      </c>
      <c r="D339" s="218">
        <v>0</v>
      </c>
    </row>
    <row r="340" spans="1:5" x14ac:dyDescent="0.2">
      <c r="A340" s="741" t="s">
        <v>160</v>
      </c>
      <c r="B340" s="742"/>
      <c r="C340" s="217">
        <v>0</v>
      </c>
      <c r="D340" s="218">
        <v>0</v>
      </c>
    </row>
    <row r="341" spans="1:5" x14ac:dyDescent="0.2">
      <c r="A341" s="743" t="s">
        <v>69</v>
      </c>
      <c r="B341" s="744"/>
      <c r="C341" s="217">
        <v>0</v>
      </c>
      <c r="D341" s="218">
        <v>0</v>
      </c>
    </row>
    <row r="342" spans="1:5" ht="27.75" customHeight="1" x14ac:dyDescent="0.2">
      <c r="A342" s="640" t="s">
        <v>390</v>
      </c>
      <c r="B342" s="641"/>
      <c r="C342" s="217">
        <v>0</v>
      </c>
      <c r="D342" s="218">
        <v>0</v>
      </c>
      <c r="E342" s="351"/>
    </row>
    <row r="343" spans="1:5" ht="24.75" customHeight="1" x14ac:dyDescent="0.2">
      <c r="A343" s="640" t="s">
        <v>161</v>
      </c>
      <c r="B343" s="641"/>
      <c r="C343" s="217">
        <v>0</v>
      </c>
      <c r="D343" s="218">
        <v>0</v>
      </c>
    </row>
    <row r="344" spans="1:5" x14ac:dyDescent="0.2">
      <c r="A344" s="640" t="s">
        <v>162</v>
      </c>
      <c r="B344" s="641"/>
      <c r="C344" s="217">
        <v>0</v>
      </c>
      <c r="D344" s="218">
        <v>0</v>
      </c>
    </row>
    <row r="345" spans="1:5" x14ac:dyDescent="0.2">
      <c r="A345" s="593" t="s">
        <v>163</v>
      </c>
      <c r="B345" s="594"/>
      <c r="C345" s="219">
        <v>1645</v>
      </c>
      <c r="D345" s="220">
        <v>1967.06</v>
      </c>
    </row>
    <row r="346" spans="1:5" x14ac:dyDescent="0.2">
      <c r="A346" s="593" t="s">
        <v>165</v>
      </c>
      <c r="B346" s="594"/>
      <c r="C346" s="203">
        <v>0</v>
      </c>
      <c r="D346" s="221">
        <v>0</v>
      </c>
    </row>
    <row r="347" spans="1:5" x14ac:dyDescent="0.2">
      <c r="A347" s="593" t="s">
        <v>164</v>
      </c>
      <c r="B347" s="594"/>
      <c r="C347" s="203">
        <v>0</v>
      </c>
      <c r="D347" s="221">
        <v>0</v>
      </c>
    </row>
    <row r="348" spans="1:5" ht="13.5" thickBot="1" x14ac:dyDescent="0.25">
      <c r="A348" s="719" t="s">
        <v>412</v>
      </c>
      <c r="B348" s="720"/>
      <c r="C348" s="203">
        <v>0</v>
      </c>
      <c r="D348" s="221">
        <v>0</v>
      </c>
    </row>
    <row r="349" spans="1:5" ht="13.5" thickBot="1" x14ac:dyDescent="0.25">
      <c r="A349" s="723" t="s">
        <v>108</v>
      </c>
      <c r="B349" s="724"/>
      <c r="C349" s="223">
        <f>C327+C338</f>
        <v>1645</v>
      </c>
      <c r="D349" s="150">
        <f>D327+D338</f>
        <v>1967.06</v>
      </c>
    </row>
    <row r="354" spans="1:5" ht="15" x14ac:dyDescent="0.25">
      <c r="A354" s="715" t="s">
        <v>317</v>
      </c>
      <c r="B354" s="715"/>
      <c r="C354" s="715"/>
      <c r="D354" s="716"/>
      <c r="E354" s="716"/>
    </row>
    <row r="355" spans="1:5" ht="13.5" thickBot="1" x14ac:dyDescent="0.25">
      <c r="A355" s="153"/>
      <c r="B355" s="153"/>
      <c r="C355" s="153"/>
      <c r="D355" s="24"/>
    </row>
    <row r="356" spans="1:5" ht="13.5" thickBot="1" x14ac:dyDescent="0.25">
      <c r="A356" s="721" t="s">
        <v>170</v>
      </c>
      <c r="B356" s="722"/>
      <c r="C356" s="224" t="s">
        <v>157</v>
      </c>
      <c r="D356" s="169" t="s">
        <v>266</v>
      </c>
    </row>
    <row r="357" spans="1:5" x14ac:dyDescent="0.2">
      <c r="A357" s="717" t="s">
        <v>11</v>
      </c>
      <c r="B357" s="718"/>
      <c r="C357" s="225">
        <f>SUM(C358:C364)</f>
        <v>4616634.6000000006</v>
      </c>
      <c r="D357" s="225">
        <f>SUM(D358:D364)</f>
        <v>4695485.42</v>
      </c>
    </row>
    <row r="358" spans="1:5" x14ac:dyDescent="0.2">
      <c r="A358" s="613" t="s">
        <v>171</v>
      </c>
      <c r="B358" s="614"/>
      <c r="C358" s="274">
        <v>4130397.2</v>
      </c>
      <c r="D358" s="275">
        <v>4266452.42</v>
      </c>
    </row>
    <row r="359" spans="1:5" x14ac:dyDescent="0.2">
      <c r="A359" s="613" t="s">
        <v>172</v>
      </c>
      <c r="B359" s="614"/>
      <c r="C359" s="274">
        <v>486237.4</v>
      </c>
      <c r="D359" s="275">
        <v>429033</v>
      </c>
    </row>
    <row r="360" spans="1:5" ht="27.75" customHeight="1" x14ac:dyDescent="0.2">
      <c r="A360" s="577" t="s">
        <v>173</v>
      </c>
      <c r="B360" s="615"/>
      <c r="C360" s="274">
        <v>0</v>
      </c>
      <c r="D360" s="275">
        <v>0</v>
      </c>
    </row>
    <row r="361" spans="1:5" x14ac:dyDescent="0.2">
      <c r="A361" s="577" t="s">
        <v>174</v>
      </c>
      <c r="B361" s="615"/>
      <c r="C361" s="274">
        <v>0</v>
      </c>
      <c r="D361" s="275">
        <v>0</v>
      </c>
    </row>
    <row r="362" spans="1:5" x14ac:dyDescent="0.2">
      <c r="A362" s="577" t="s">
        <v>282</v>
      </c>
      <c r="B362" s="615"/>
      <c r="C362" s="274">
        <v>0</v>
      </c>
      <c r="D362" s="275">
        <v>0</v>
      </c>
    </row>
    <row r="363" spans="1:5" x14ac:dyDescent="0.2">
      <c r="A363" s="577" t="s">
        <v>12</v>
      </c>
      <c r="B363" s="615"/>
      <c r="C363" s="274">
        <v>0</v>
      </c>
      <c r="D363" s="275">
        <v>0</v>
      </c>
    </row>
    <row r="364" spans="1:5" x14ac:dyDescent="0.2">
      <c r="A364" s="577" t="s">
        <v>262</v>
      </c>
      <c r="B364" s="615"/>
      <c r="C364" s="274">
        <v>0</v>
      </c>
      <c r="D364" s="275">
        <v>0</v>
      </c>
    </row>
    <row r="365" spans="1:5" x14ac:dyDescent="0.2">
      <c r="A365" s="713" t="s">
        <v>175</v>
      </c>
      <c r="B365" s="714"/>
      <c r="C365" s="225">
        <f>C366+C367+C369</f>
        <v>0</v>
      </c>
      <c r="D365" s="226">
        <f>D366+D367+D369</f>
        <v>0</v>
      </c>
    </row>
    <row r="366" spans="1:5" x14ac:dyDescent="0.2">
      <c r="A366" s="593" t="s">
        <v>79</v>
      </c>
      <c r="B366" s="594"/>
      <c r="C366" s="221">
        <v>0</v>
      </c>
      <c r="D366" s="396">
        <v>0</v>
      </c>
    </row>
    <row r="367" spans="1:5" x14ac:dyDescent="0.2">
      <c r="A367" s="593" t="s">
        <v>176</v>
      </c>
      <c r="B367" s="594"/>
      <c r="C367" s="221">
        <v>0</v>
      </c>
      <c r="D367" s="396">
        <v>0</v>
      </c>
    </row>
    <row r="368" spans="1:5" x14ac:dyDescent="0.2">
      <c r="A368" s="605" t="s">
        <v>177</v>
      </c>
      <c r="B368" s="606"/>
      <c r="C368" s="221">
        <v>0</v>
      </c>
      <c r="D368" s="396">
        <v>0</v>
      </c>
    </row>
    <row r="369" spans="1:5" ht="13.5" thickBot="1" x14ac:dyDescent="0.25">
      <c r="A369" s="862" t="s">
        <v>262</v>
      </c>
      <c r="B369" s="863"/>
      <c r="C369" s="221">
        <v>0</v>
      </c>
      <c r="D369" s="396">
        <v>0</v>
      </c>
    </row>
    <row r="370" spans="1:5" ht="13.5" thickBot="1" x14ac:dyDescent="0.25">
      <c r="A370" s="723" t="s">
        <v>108</v>
      </c>
      <c r="B370" s="724"/>
      <c r="C370" s="227">
        <f>C357+C365</f>
        <v>4616634.6000000006</v>
      </c>
      <c r="D370" s="227">
        <f>D357+D365</f>
        <v>4695485.42</v>
      </c>
    </row>
    <row r="373" spans="1:5" ht="26.25" customHeight="1" x14ac:dyDescent="0.2">
      <c r="A373" s="562" t="s">
        <v>345</v>
      </c>
      <c r="B373" s="604"/>
      <c r="C373" s="604"/>
      <c r="D373" s="604"/>
    </row>
    <row r="374" spans="1:5" ht="13.5" thickBot="1" x14ac:dyDescent="0.25">
      <c r="B374" s="228"/>
    </row>
    <row r="375" spans="1:5" ht="13.5" thickBot="1" x14ac:dyDescent="0.25">
      <c r="A375" s="864"/>
      <c r="B375" s="865"/>
      <c r="C375" s="229" t="s">
        <v>239</v>
      </c>
      <c r="D375" s="180" t="s">
        <v>158</v>
      </c>
    </row>
    <row r="376" spans="1:5" ht="13.5" thickBot="1" x14ac:dyDescent="0.25">
      <c r="A376" s="597" t="s">
        <v>231</v>
      </c>
      <c r="B376" s="598"/>
      <c r="C376" s="203">
        <v>1498517.88</v>
      </c>
      <c r="D376" s="174">
        <v>2406663.94</v>
      </c>
    </row>
    <row r="377" spans="1:5" ht="13.5" thickBot="1" x14ac:dyDescent="0.25">
      <c r="A377" s="609" t="s">
        <v>140</v>
      </c>
      <c r="B377" s="610"/>
      <c r="C377" s="209">
        <f>SUM(C376:C376)</f>
        <v>1498517.88</v>
      </c>
      <c r="D377" s="209">
        <f>SUM(D376:D376)</f>
        <v>2406663.94</v>
      </c>
    </row>
    <row r="380" spans="1:5" ht="14.45" customHeight="1" x14ac:dyDescent="0.2">
      <c r="A380" s="562" t="s">
        <v>316</v>
      </c>
      <c r="B380" s="562"/>
      <c r="C380" s="562"/>
      <c r="D380" s="562"/>
      <c r="E380" s="562"/>
    </row>
    <row r="381" spans="1:5" ht="13.5" thickBot="1" x14ac:dyDescent="0.25">
      <c r="E381" s="24"/>
    </row>
    <row r="382" spans="1:5" ht="26.25" thickBot="1" x14ac:dyDescent="0.25">
      <c r="A382" s="601" t="s">
        <v>111</v>
      </c>
      <c r="B382" s="602"/>
      <c r="C382" s="97" t="s">
        <v>280</v>
      </c>
      <c r="D382" s="97" t="s">
        <v>281</v>
      </c>
      <c r="E382" s="24"/>
    </row>
    <row r="383" spans="1:5" ht="13.5" thickBot="1" x14ac:dyDescent="0.25">
      <c r="A383" s="607" t="s">
        <v>369</v>
      </c>
      <c r="B383" s="608"/>
      <c r="C383" s="231">
        <v>1360126.99</v>
      </c>
      <c r="D383" s="232">
        <v>2199992.86</v>
      </c>
      <c r="E383" s="24"/>
    </row>
    <row r="384" spans="1:5" x14ac:dyDescent="0.2">
      <c r="A384" s="24"/>
      <c r="B384" s="24"/>
      <c r="C384" s="24"/>
      <c r="D384" s="24"/>
      <c r="E384" s="24"/>
    </row>
    <row r="385" spans="1:9" ht="29.25" customHeight="1" x14ac:dyDescent="0.2">
      <c r="A385" s="599" t="s">
        <v>367</v>
      </c>
      <c r="B385" s="599"/>
      <c r="C385" s="599"/>
      <c r="D385" s="600"/>
      <c r="E385" s="600"/>
    </row>
    <row r="390" spans="1:9" ht="15" x14ac:dyDescent="0.2">
      <c r="A390" s="603" t="s">
        <v>346</v>
      </c>
      <c r="B390" s="603"/>
      <c r="C390" s="603"/>
      <c r="D390" s="603"/>
      <c r="E390" s="603"/>
      <c r="F390" s="603"/>
      <c r="G390" s="603"/>
      <c r="H390" s="603"/>
      <c r="I390" s="603"/>
    </row>
    <row r="392" spans="1:9" ht="15" x14ac:dyDescent="0.2">
      <c r="A392" s="603" t="s">
        <v>315</v>
      </c>
      <c r="B392" s="603"/>
      <c r="C392" s="603"/>
      <c r="D392" s="603"/>
      <c r="E392" s="603"/>
      <c r="F392" s="603"/>
      <c r="G392" s="603"/>
      <c r="H392" s="603"/>
      <c r="I392" s="603"/>
    </row>
    <row r="393" spans="1:9" ht="13.5" thickBot="1" x14ac:dyDescent="0.25">
      <c r="A393" s="327"/>
      <c r="B393" s="327"/>
      <c r="C393" s="327"/>
      <c r="D393" s="327"/>
      <c r="E393" s="327"/>
      <c r="F393" s="327"/>
      <c r="G393" s="327"/>
      <c r="H393" s="327"/>
      <c r="I393" s="233"/>
    </row>
    <row r="394" spans="1:9" ht="26.25" thickBot="1" x14ac:dyDescent="0.25">
      <c r="A394" s="611" t="s">
        <v>105</v>
      </c>
      <c r="B394" s="552" t="s">
        <v>51</v>
      </c>
      <c r="C394" s="595"/>
      <c r="D394" s="596"/>
      <c r="E394" s="156" t="s">
        <v>132</v>
      </c>
      <c r="F394" s="552" t="s">
        <v>52</v>
      </c>
      <c r="G394" s="595"/>
      <c r="H394" s="596"/>
      <c r="I394" s="354" t="s">
        <v>153</v>
      </c>
    </row>
    <row r="395" spans="1:9" ht="64.5" thickBot="1" x14ac:dyDescent="0.25">
      <c r="A395" s="612"/>
      <c r="B395" s="234" t="s">
        <v>131</v>
      </c>
      <c r="C395" s="235" t="s">
        <v>116</v>
      </c>
      <c r="D395" s="236" t="s">
        <v>41</v>
      </c>
      <c r="E395" s="237" t="s">
        <v>229</v>
      </c>
      <c r="F395" s="234" t="s">
        <v>131</v>
      </c>
      <c r="G395" s="235" t="s">
        <v>133</v>
      </c>
      <c r="H395" s="236" t="s">
        <v>152</v>
      </c>
      <c r="I395" s="355"/>
    </row>
    <row r="396" spans="1:9" ht="26.25" thickBot="1" x14ac:dyDescent="0.25">
      <c r="A396" s="369" t="s">
        <v>413</v>
      </c>
      <c r="B396" s="238">
        <v>0</v>
      </c>
      <c r="C396" s="238">
        <v>0</v>
      </c>
      <c r="D396" s="238">
        <v>0</v>
      </c>
      <c r="E396" s="238">
        <v>0</v>
      </c>
      <c r="F396" s="238">
        <v>0</v>
      </c>
      <c r="G396" s="238">
        <v>0</v>
      </c>
      <c r="H396" s="238">
        <v>0</v>
      </c>
      <c r="I396" s="213">
        <f>SUM(B396:H396)</f>
        <v>0</v>
      </c>
    </row>
    <row r="397" spans="1:9" ht="13.5" thickBot="1" x14ac:dyDescent="0.25">
      <c r="A397" s="239" t="s">
        <v>53</v>
      </c>
      <c r="B397" s="240">
        <f t="shared" ref="B397:I397" si="14">SUM(B398:B400)</f>
        <v>0</v>
      </c>
      <c r="C397" s="240">
        <f t="shared" ref="C397:H397" si="15">SUM(C398:C400)</f>
        <v>0</v>
      </c>
      <c r="D397" s="240">
        <f t="shared" si="15"/>
        <v>0</v>
      </c>
      <c r="E397" s="240">
        <f t="shared" si="15"/>
        <v>0</v>
      </c>
      <c r="F397" s="240">
        <f t="shared" si="15"/>
        <v>0</v>
      </c>
      <c r="G397" s="240">
        <f t="shared" si="15"/>
        <v>0</v>
      </c>
      <c r="H397" s="240">
        <f t="shared" si="15"/>
        <v>0</v>
      </c>
      <c r="I397" s="239">
        <f t="shared" si="14"/>
        <v>0</v>
      </c>
    </row>
    <row r="398" spans="1:9" x14ac:dyDescent="0.2">
      <c r="A398" s="397" t="s">
        <v>54</v>
      </c>
      <c r="B398" s="398">
        <v>0</v>
      </c>
      <c r="C398" s="398">
        <v>0</v>
      </c>
      <c r="D398" s="398">
        <v>0</v>
      </c>
      <c r="E398" s="398">
        <v>0</v>
      </c>
      <c r="F398" s="398">
        <v>0</v>
      </c>
      <c r="G398" s="398">
        <v>0</v>
      </c>
      <c r="H398" s="398">
        <v>0</v>
      </c>
      <c r="I398" s="399">
        <f>SUM(B398:H398)</f>
        <v>0</v>
      </c>
    </row>
    <row r="399" spans="1:9" x14ac:dyDescent="0.2">
      <c r="A399" s="400" t="s">
        <v>55</v>
      </c>
      <c r="B399" s="401">
        <v>0</v>
      </c>
      <c r="C399" s="401">
        <v>0</v>
      </c>
      <c r="D399" s="401">
        <v>0</v>
      </c>
      <c r="E399" s="401">
        <v>0</v>
      </c>
      <c r="F399" s="401">
        <v>0</v>
      </c>
      <c r="G399" s="401">
        <v>0</v>
      </c>
      <c r="H399" s="401">
        <v>0</v>
      </c>
      <c r="I399" s="399">
        <f>SUM(B399:H399)</f>
        <v>0</v>
      </c>
    </row>
    <row r="400" spans="1:9" ht="13.5" thickBot="1" x14ac:dyDescent="0.25">
      <c r="A400" s="402" t="s">
        <v>56</v>
      </c>
      <c r="B400" s="401">
        <v>0</v>
      </c>
      <c r="C400" s="401">
        <v>0</v>
      </c>
      <c r="D400" s="401">
        <v>0</v>
      </c>
      <c r="E400" s="401">
        <v>0</v>
      </c>
      <c r="F400" s="401">
        <v>0</v>
      </c>
      <c r="G400" s="401">
        <v>0</v>
      </c>
      <c r="H400" s="401">
        <v>0</v>
      </c>
      <c r="I400" s="399">
        <f>SUM(B400:H400)</f>
        <v>0</v>
      </c>
    </row>
    <row r="401" spans="1:9" ht="13.5" thickBot="1" x14ac:dyDescent="0.25">
      <c r="A401" s="239" t="s">
        <v>57</v>
      </c>
      <c r="B401" s="238">
        <f t="shared" ref="B401:I401" si="16">SUM(B402:B405)</f>
        <v>0</v>
      </c>
      <c r="C401" s="238">
        <f t="shared" ref="C401:H401" si="17">SUM(C402:C405)</f>
        <v>0</v>
      </c>
      <c r="D401" s="238">
        <f t="shared" si="17"/>
        <v>0</v>
      </c>
      <c r="E401" s="238">
        <f t="shared" si="17"/>
        <v>0</v>
      </c>
      <c r="F401" s="238">
        <f t="shared" si="17"/>
        <v>0</v>
      </c>
      <c r="G401" s="238">
        <f t="shared" si="17"/>
        <v>0</v>
      </c>
      <c r="H401" s="238">
        <f t="shared" si="17"/>
        <v>0</v>
      </c>
      <c r="I401" s="213">
        <f t="shared" si="16"/>
        <v>0</v>
      </c>
    </row>
    <row r="402" spans="1:9" ht="13.5" customHeight="1" x14ac:dyDescent="0.2">
      <c r="A402" s="403" t="s">
        <v>58</v>
      </c>
      <c r="B402" s="401">
        <v>0</v>
      </c>
      <c r="C402" s="401">
        <v>0</v>
      </c>
      <c r="D402" s="401">
        <v>0</v>
      </c>
      <c r="E402" s="401">
        <v>0</v>
      </c>
      <c r="F402" s="401">
        <v>0</v>
      </c>
      <c r="G402" s="401">
        <v>0</v>
      </c>
      <c r="H402" s="401">
        <v>0</v>
      </c>
      <c r="I402" s="399">
        <f>SUM(B402:H402)</f>
        <v>0</v>
      </c>
    </row>
    <row r="403" spans="1:9" x14ac:dyDescent="0.2">
      <c r="A403" s="403" t="s">
        <v>59</v>
      </c>
      <c r="B403" s="401">
        <v>0</v>
      </c>
      <c r="C403" s="401">
        <v>0</v>
      </c>
      <c r="D403" s="401">
        <v>0</v>
      </c>
      <c r="E403" s="401">
        <v>0</v>
      </c>
      <c r="F403" s="401">
        <v>0</v>
      </c>
      <c r="G403" s="401">
        <v>0</v>
      </c>
      <c r="H403" s="401">
        <v>0</v>
      </c>
      <c r="I403" s="399">
        <f>SUM(B403:H403)</f>
        <v>0</v>
      </c>
    </row>
    <row r="404" spans="1:9" x14ac:dyDescent="0.2">
      <c r="A404" s="403" t="s">
        <v>60</v>
      </c>
      <c r="B404" s="401">
        <v>0</v>
      </c>
      <c r="C404" s="401">
        <v>0</v>
      </c>
      <c r="D404" s="401">
        <v>0</v>
      </c>
      <c r="E404" s="401">
        <v>0</v>
      </c>
      <c r="F404" s="401">
        <v>0</v>
      </c>
      <c r="G404" s="401">
        <v>0</v>
      </c>
      <c r="H404" s="401">
        <v>0</v>
      </c>
      <c r="I404" s="399">
        <f>SUM(B404:H404)</f>
        <v>0</v>
      </c>
    </row>
    <row r="405" spans="1:9" ht="13.5" thickBot="1" x14ac:dyDescent="0.25">
      <c r="A405" s="404" t="s">
        <v>61</v>
      </c>
      <c r="B405" s="401">
        <v>0</v>
      </c>
      <c r="C405" s="401">
        <v>0</v>
      </c>
      <c r="D405" s="401">
        <v>0</v>
      </c>
      <c r="E405" s="401">
        <v>0</v>
      </c>
      <c r="F405" s="401">
        <v>0</v>
      </c>
      <c r="G405" s="401">
        <v>0</v>
      </c>
      <c r="H405" s="401">
        <v>0</v>
      </c>
      <c r="I405" s="399">
        <f>SUM(B405:H405)</f>
        <v>0</v>
      </c>
    </row>
    <row r="406" spans="1:9" ht="26.25" customHeight="1" thickBot="1" x14ac:dyDescent="0.25">
      <c r="A406" s="370" t="s">
        <v>376</v>
      </c>
      <c r="B406" s="371">
        <f t="shared" ref="B406:I406" si="18">B396+B397-B401</f>
        <v>0</v>
      </c>
      <c r="C406" s="371">
        <f t="shared" ref="C406:H406" si="19">C396+C397-C401</f>
        <v>0</v>
      </c>
      <c r="D406" s="371">
        <f t="shared" si="19"/>
        <v>0</v>
      </c>
      <c r="E406" s="371">
        <f t="shared" si="19"/>
        <v>0</v>
      </c>
      <c r="F406" s="371">
        <f t="shared" si="19"/>
        <v>0</v>
      </c>
      <c r="G406" s="371">
        <f t="shared" si="19"/>
        <v>0</v>
      </c>
      <c r="H406" s="371">
        <f t="shared" si="19"/>
        <v>0</v>
      </c>
      <c r="I406" s="372">
        <f t="shared" si="18"/>
        <v>0</v>
      </c>
    </row>
    <row r="407" spans="1:9" ht="40.5" customHeight="1" thickBot="1" x14ac:dyDescent="0.25">
      <c r="A407" s="369" t="s">
        <v>377</v>
      </c>
      <c r="B407" s="373">
        <v>0</v>
      </c>
      <c r="C407" s="373">
        <v>0</v>
      </c>
      <c r="D407" s="373">
        <v>0</v>
      </c>
      <c r="E407" s="373">
        <v>0</v>
      </c>
      <c r="F407" s="373">
        <v>0</v>
      </c>
      <c r="G407" s="373">
        <v>0</v>
      </c>
      <c r="H407" s="373">
        <v>0</v>
      </c>
      <c r="I407" s="376">
        <f>SUM(B407:H407)</f>
        <v>0</v>
      </c>
    </row>
    <row r="408" spans="1:9" x14ac:dyDescent="0.2">
      <c r="A408" s="413" t="s">
        <v>53</v>
      </c>
      <c r="B408" s="411">
        <v>0</v>
      </c>
      <c r="C408" s="411">
        <v>0</v>
      </c>
      <c r="D408" s="411">
        <v>0</v>
      </c>
      <c r="E408" s="411">
        <v>0</v>
      </c>
      <c r="F408" s="411">
        <v>0</v>
      </c>
      <c r="G408" s="411">
        <v>0</v>
      </c>
      <c r="H408" s="411">
        <v>0</v>
      </c>
      <c r="I408" s="415">
        <f>SUM(B408:H408)</f>
        <v>0</v>
      </c>
    </row>
    <row r="409" spans="1:9" ht="13.5" thickBot="1" x14ac:dyDescent="0.25">
      <c r="A409" s="412" t="s">
        <v>57</v>
      </c>
      <c r="B409" s="410">
        <v>0</v>
      </c>
      <c r="C409" s="410">
        <v>0</v>
      </c>
      <c r="D409" s="410">
        <v>0</v>
      </c>
      <c r="E409" s="410">
        <v>0</v>
      </c>
      <c r="F409" s="410">
        <v>0</v>
      </c>
      <c r="G409" s="410">
        <v>0</v>
      </c>
      <c r="H409" s="410">
        <v>0</v>
      </c>
      <c r="I409" s="414">
        <f>SUM(B409:H409)</f>
        <v>0</v>
      </c>
    </row>
    <row r="410" spans="1:9" ht="41.25" customHeight="1" thickBot="1" x14ac:dyDescent="0.25">
      <c r="A410" s="378" t="s">
        <v>375</v>
      </c>
      <c r="B410" s="373">
        <f>B407+B408-B409</f>
        <v>0</v>
      </c>
      <c r="C410" s="374">
        <f t="shared" ref="C410:I410" si="20">C407+C408-C409</f>
        <v>0</v>
      </c>
      <c r="D410" s="375">
        <f t="shared" si="20"/>
        <v>0</v>
      </c>
      <c r="E410" s="376">
        <f t="shared" si="20"/>
        <v>0</v>
      </c>
      <c r="F410" s="373">
        <f t="shared" si="20"/>
        <v>0</v>
      </c>
      <c r="G410" s="377">
        <f t="shared" si="20"/>
        <v>0</v>
      </c>
      <c r="H410" s="375">
        <f t="shared" si="20"/>
        <v>0</v>
      </c>
      <c r="I410" s="376">
        <f t="shared" si="20"/>
        <v>0</v>
      </c>
    </row>
    <row r="411" spans="1:9" ht="26.25" customHeight="1" thickBot="1" x14ac:dyDescent="0.25">
      <c r="A411" s="362" t="s">
        <v>414</v>
      </c>
      <c r="B411" s="177">
        <f t="shared" ref="B411:I411" si="21">B396-B407</f>
        <v>0</v>
      </c>
      <c r="C411" s="177">
        <f t="shared" si="21"/>
        <v>0</v>
      </c>
      <c r="D411" s="177">
        <f t="shared" si="21"/>
        <v>0</v>
      </c>
      <c r="E411" s="177">
        <f t="shared" si="21"/>
        <v>0</v>
      </c>
      <c r="F411" s="177">
        <f t="shared" si="21"/>
        <v>0</v>
      </c>
      <c r="G411" s="177">
        <f t="shared" si="21"/>
        <v>0</v>
      </c>
      <c r="H411" s="177">
        <f t="shared" si="21"/>
        <v>0</v>
      </c>
      <c r="I411" s="177">
        <f t="shared" si="21"/>
        <v>0</v>
      </c>
    </row>
    <row r="412" spans="1:9" ht="26.25" customHeight="1" thickBot="1" x14ac:dyDescent="0.25">
      <c r="A412" s="409" t="s">
        <v>415</v>
      </c>
      <c r="B412" s="177">
        <f>B406-B410</f>
        <v>0</v>
      </c>
      <c r="C412" s="177">
        <f t="shared" ref="C412:I412" si="22">C406-C410</f>
        <v>0</v>
      </c>
      <c r="D412" s="177">
        <f t="shared" si="22"/>
        <v>0</v>
      </c>
      <c r="E412" s="177">
        <f t="shared" si="22"/>
        <v>0</v>
      </c>
      <c r="F412" s="177">
        <f t="shared" si="22"/>
        <v>0</v>
      </c>
      <c r="G412" s="177">
        <f t="shared" si="22"/>
        <v>0</v>
      </c>
      <c r="H412" s="177">
        <f t="shared" si="22"/>
        <v>0</v>
      </c>
      <c r="I412" s="177">
        <f t="shared" si="22"/>
        <v>0</v>
      </c>
    </row>
    <row r="413" spans="1:9" ht="26.25" customHeight="1" x14ac:dyDescent="0.2">
      <c r="A413" s="241"/>
      <c r="B413" s="242"/>
      <c r="C413" s="242"/>
      <c r="D413" s="242"/>
      <c r="E413" s="242"/>
      <c r="F413" s="242"/>
      <c r="G413" s="242"/>
      <c r="H413" s="242"/>
      <c r="I413" s="242"/>
    </row>
    <row r="415" spans="1:9" ht="15" x14ac:dyDescent="0.2">
      <c r="A415" s="693" t="s">
        <v>314</v>
      </c>
      <c r="B415" s="694"/>
      <c r="C415" s="694"/>
    </row>
    <row r="416" spans="1:9" ht="13.5" thickBot="1" x14ac:dyDescent="0.25">
      <c r="A416" s="153"/>
      <c r="B416" s="243"/>
      <c r="C416" s="243"/>
      <c r="E416" s="328"/>
      <c r="F416" s="328"/>
      <c r="G416" s="328"/>
      <c r="H416" s="328"/>
      <c r="I416" s="328"/>
    </row>
    <row r="417" spans="1:9" ht="13.5" thickBot="1" x14ac:dyDescent="0.25">
      <c r="A417" s="552" t="s">
        <v>134</v>
      </c>
      <c r="B417" s="596"/>
      <c r="C417" s="244" t="s">
        <v>157</v>
      </c>
      <c r="D417" s="132" t="s">
        <v>266</v>
      </c>
    </row>
    <row r="418" spans="1:9" x14ac:dyDescent="0.2">
      <c r="A418" s="711" t="s">
        <v>142</v>
      </c>
      <c r="B418" s="712"/>
      <c r="C418" s="245">
        <v>600.36</v>
      </c>
      <c r="D418" s="245">
        <v>9224.4500000000007</v>
      </c>
      <c r="E418" s="246"/>
      <c r="F418" s="246"/>
      <c r="G418" s="246"/>
      <c r="H418" s="246"/>
      <c r="I418" s="246"/>
    </row>
    <row r="419" spans="1:9" x14ac:dyDescent="0.2">
      <c r="A419" s="616" t="s">
        <v>143</v>
      </c>
      <c r="B419" s="617"/>
      <c r="C419" s="247">
        <v>3574.22</v>
      </c>
      <c r="D419" s="247">
        <v>8789.3700000000008</v>
      </c>
      <c r="E419" s="248"/>
      <c r="F419" s="248"/>
      <c r="G419" s="248"/>
      <c r="H419" s="248"/>
      <c r="I419" s="248"/>
    </row>
    <row r="420" spans="1:9" x14ac:dyDescent="0.2">
      <c r="A420" s="616" t="s">
        <v>115</v>
      </c>
      <c r="B420" s="617"/>
      <c r="C420" s="247">
        <v>0</v>
      </c>
      <c r="D420" s="247">
        <v>0</v>
      </c>
      <c r="E420" s="249"/>
      <c r="F420" s="249"/>
      <c r="G420" s="249"/>
      <c r="H420" s="249"/>
      <c r="I420" s="249"/>
    </row>
    <row r="421" spans="1:9" x14ac:dyDescent="0.2">
      <c r="A421" s="860" t="s">
        <v>73</v>
      </c>
      <c r="B421" s="861"/>
      <c r="C421" s="250">
        <f>C422+C425+C426+C427+C428</f>
        <v>10723926.34</v>
      </c>
      <c r="D421" s="250">
        <f>D422+D425+D426+D427+D428</f>
        <v>12289827.77</v>
      </c>
    </row>
    <row r="422" spans="1:9" ht="27" customHeight="1" x14ac:dyDescent="0.2">
      <c r="A422" s="640" t="s">
        <v>259</v>
      </c>
      <c r="B422" s="641"/>
      <c r="C422" s="251">
        <v>4323965.8</v>
      </c>
      <c r="D422" s="251">
        <v>4275627.1500000004</v>
      </c>
    </row>
    <row r="423" spans="1:9" x14ac:dyDescent="0.2">
      <c r="A423" s="630" t="s">
        <v>167</v>
      </c>
      <c r="B423" s="631"/>
      <c r="C423" s="251">
        <v>6551799.8399999999</v>
      </c>
      <c r="D423" s="251">
        <v>7097868.3499999996</v>
      </c>
      <c r="E423" s="416"/>
    </row>
    <row r="424" spans="1:9" ht="25.5" customHeight="1" x14ac:dyDescent="0.2">
      <c r="A424" s="630" t="s">
        <v>169</v>
      </c>
      <c r="B424" s="631"/>
      <c r="C424" s="251">
        <v>2227834.04</v>
      </c>
      <c r="D424" s="251">
        <v>2822241.2</v>
      </c>
      <c r="E424" s="416"/>
    </row>
    <row r="425" spans="1:9" x14ac:dyDescent="0.2">
      <c r="A425" s="618" t="s">
        <v>74</v>
      </c>
      <c r="B425" s="619"/>
      <c r="C425" s="174">
        <v>86899</v>
      </c>
      <c r="D425" s="174">
        <v>161408</v>
      </c>
    </row>
    <row r="426" spans="1:9" x14ac:dyDescent="0.2">
      <c r="A426" s="618" t="s">
        <v>144</v>
      </c>
      <c r="B426" s="619"/>
      <c r="C426" s="174">
        <v>6313061.54</v>
      </c>
      <c r="D426" s="174">
        <v>7852792.6200000001</v>
      </c>
    </row>
    <row r="427" spans="1:9" x14ac:dyDescent="0.2">
      <c r="A427" s="618" t="s">
        <v>75</v>
      </c>
      <c r="B427" s="619"/>
      <c r="C427" s="174">
        <v>0</v>
      </c>
      <c r="D427" s="174">
        <v>0</v>
      </c>
    </row>
    <row r="428" spans="1:9" x14ac:dyDescent="0.2">
      <c r="A428" s="618" t="s">
        <v>87</v>
      </c>
      <c r="B428" s="619"/>
      <c r="C428" s="174">
        <v>0</v>
      </c>
      <c r="D428" s="174">
        <v>0</v>
      </c>
    </row>
    <row r="429" spans="1:9" ht="24.75" customHeight="1" thickBot="1" x14ac:dyDescent="0.25">
      <c r="A429" s="628" t="s">
        <v>76</v>
      </c>
      <c r="B429" s="629"/>
      <c r="C429" s="247">
        <v>0</v>
      </c>
      <c r="D429" s="247">
        <v>0</v>
      </c>
    </row>
    <row r="430" spans="1:9" ht="13.5" thickBot="1" x14ac:dyDescent="0.25">
      <c r="A430" s="632" t="s">
        <v>140</v>
      </c>
      <c r="B430" s="633"/>
      <c r="C430" s="177">
        <f>SUM(C418+C419+C420+C421+C429)</f>
        <v>10728100.92</v>
      </c>
      <c r="D430" s="177">
        <f>SUM(D418+D419+D420+D421+D429)</f>
        <v>12307841.59</v>
      </c>
    </row>
    <row r="433" spans="1:4" ht="15" x14ac:dyDescent="0.2">
      <c r="A433" s="346" t="s">
        <v>283</v>
      </c>
      <c r="B433" s="328"/>
      <c r="C433" s="328"/>
      <c r="D433" s="328"/>
    </row>
    <row r="434" spans="1:4" ht="13.5" thickBot="1" x14ac:dyDescent="0.25"/>
    <row r="435" spans="1:4" ht="13.5" thickBot="1" x14ac:dyDescent="0.25">
      <c r="A435" s="252" t="s">
        <v>72</v>
      </c>
      <c r="B435" s="253"/>
      <c r="C435" s="253"/>
      <c r="D435" s="254"/>
    </row>
    <row r="436" spans="1:4" ht="13.5" thickBot="1" x14ac:dyDescent="0.25">
      <c r="A436" s="707" t="s">
        <v>157</v>
      </c>
      <c r="B436" s="708"/>
      <c r="C436" s="705" t="s">
        <v>266</v>
      </c>
      <c r="D436" s="706"/>
    </row>
    <row r="437" spans="1:4" ht="13.5" thickBot="1" x14ac:dyDescent="0.25">
      <c r="A437" s="689">
        <v>0</v>
      </c>
      <c r="B437" s="704"/>
      <c r="C437" s="689">
        <v>0</v>
      </c>
      <c r="D437" s="704"/>
    </row>
    <row r="440" spans="1:4" ht="15" x14ac:dyDescent="0.2">
      <c r="A440" s="710" t="s">
        <v>399</v>
      </c>
      <c r="B440" s="710"/>
      <c r="C440" s="710"/>
      <c r="D440" s="564"/>
    </row>
    <row r="441" spans="1:4" ht="14.25" customHeight="1" x14ac:dyDescent="0.2">
      <c r="A441" s="709" t="s">
        <v>242</v>
      </c>
      <c r="B441" s="709"/>
      <c r="C441" s="709"/>
    </row>
    <row r="442" spans="1:4" ht="13.5" thickBot="1" x14ac:dyDescent="0.25">
      <c r="A442" s="255"/>
      <c r="B442" s="256"/>
      <c r="C442" s="256"/>
    </row>
    <row r="443" spans="1:4" ht="13.5" thickBot="1" x14ac:dyDescent="0.25">
      <c r="A443" s="681" t="s">
        <v>27</v>
      </c>
      <c r="B443" s="682"/>
      <c r="C443" s="188" t="s">
        <v>42</v>
      </c>
      <c r="D443" s="188" t="s">
        <v>416</v>
      </c>
    </row>
    <row r="444" spans="1:4" ht="28.15" customHeight="1" x14ac:dyDescent="0.2">
      <c r="A444" s="683" t="s">
        <v>397</v>
      </c>
      <c r="B444" s="684"/>
      <c r="C444" s="257">
        <v>0</v>
      </c>
      <c r="D444" s="258">
        <v>0</v>
      </c>
    </row>
    <row r="445" spans="1:4" x14ac:dyDescent="0.2">
      <c r="A445" s="695" t="s">
        <v>398</v>
      </c>
      <c r="B445" s="696"/>
      <c r="C445" s="259">
        <v>0</v>
      </c>
      <c r="D445" s="260">
        <v>0</v>
      </c>
    </row>
    <row r="446" spans="1:4" x14ac:dyDescent="0.2">
      <c r="A446" s="697" t="s">
        <v>48</v>
      </c>
      <c r="B446" s="698"/>
      <c r="C446" s="261"/>
      <c r="D446" s="262"/>
    </row>
    <row r="447" spans="1:4" x14ac:dyDescent="0.2">
      <c r="A447" s="699" t="s">
        <v>49</v>
      </c>
      <c r="B447" s="700"/>
      <c r="C447" s="259">
        <v>0</v>
      </c>
      <c r="D447" s="260">
        <v>0</v>
      </c>
    </row>
    <row r="448" spans="1:4" ht="13.5" customHeight="1" thickBot="1" x14ac:dyDescent="0.25">
      <c r="A448" s="701" t="s">
        <v>50</v>
      </c>
      <c r="B448" s="702"/>
      <c r="C448" s="263">
        <v>0</v>
      </c>
      <c r="D448" s="264">
        <v>0</v>
      </c>
    </row>
    <row r="452" spans="1:3" x14ac:dyDescent="0.2">
      <c r="A452" s="321" t="s">
        <v>340</v>
      </c>
      <c r="B452" s="321"/>
      <c r="C452" s="321"/>
    </row>
    <row r="453" spans="1:3" ht="13.5" thickBot="1" x14ac:dyDescent="0.25">
      <c r="A453" s="153"/>
      <c r="B453" s="153"/>
      <c r="C453" s="153"/>
    </row>
    <row r="454" spans="1:3" ht="26.25" thickBot="1" x14ac:dyDescent="0.25">
      <c r="A454" s="265"/>
      <c r="B454" s="244" t="s">
        <v>43</v>
      </c>
      <c r="C454" s="169" t="s">
        <v>109</v>
      </c>
    </row>
    <row r="455" spans="1:3" ht="13.5" thickBot="1" x14ac:dyDescent="0.25">
      <c r="A455" s="210" t="s">
        <v>122</v>
      </c>
      <c r="B455" s="266">
        <f>B456+B461</f>
        <v>0</v>
      </c>
      <c r="C455" s="266">
        <f>C456+C461</f>
        <v>0</v>
      </c>
    </row>
    <row r="456" spans="1:3" x14ac:dyDescent="0.2">
      <c r="A456" s="405" t="s">
        <v>300</v>
      </c>
      <c r="B456" s="267">
        <f>SUM(B458:B460)</f>
        <v>0</v>
      </c>
      <c r="C456" s="267">
        <f>SUM(C458:C460)</f>
        <v>0</v>
      </c>
    </row>
    <row r="457" spans="1:3" x14ac:dyDescent="0.2">
      <c r="A457" s="356" t="s">
        <v>136</v>
      </c>
      <c r="B457" s="269">
        <v>0</v>
      </c>
      <c r="C457" s="270">
        <v>0</v>
      </c>
    </row>
    <row r="458" spans="1:3" x14ac:dyDescent="0.2">
      <c r="A458" s="268"/>
      <c r="B458" s="269">
        <v>0</v>
      </c>
      <c r="C458" s="270">
        <v>0</v>
      </c>
    </row>
    <row r="459" spans="1:3" x14ac:dyDescent="0.2">
      <c r="A459" s="268"/>
      <c r="B459" s="269">
        <v>0</v>
      </c>
      <c r="C459" s="270">
        <v>0</v>
      </c>
    </row>
    <row r="460" spans="1:3" ht="13.5" thickBot="1" x14ac:dyDescent="0.25">
      <c r="A460" s="271"/>
      <c r="B460" s="272">
        <v>0</v>
      </c>
      <c r="C460" s="273">
        <v>0</v>
      </c>
    </row>
    <row r="461" spans="1:3" x14ac:dyDescent="0.2">
      <c r="A461" s="405" t="s">
        <v>301</v>
      </c>
      <c r="B461" s="267">
        <f>SUM(B463:B465)</f>
        <v>0</v>
      </c>
      <c r="C461" s="267">
        <f>SUM(C463:C465)</f>
        <v>0</v>
      </c>
    </row>
    <row r="462" spans="1:3" x14ac:dyDescent="0.2">
      <c r="A462" s="356" t="s">
        <v>136</v>
      </c>
      <c r="B462" s="274">
        <v>0</v>
      </c>
      <c r="C462" s="275">
        <v>0</v>
      </c>
    </row>
    <row r="463" spans="1:3" x14ac:dyDescent="0.2">
      <c r="A463" s="276"/>
      <c r="B463" s="274">
        <v>0</v>
      </c>
      <c r="C463" s="275">
        <v>0</v>
      </c>
    </row>
    <row r="464" spans="1:3" x14ac:dyDescent="0.2">
      <c r="A464" s="276"/>
      <c r="B464" s="269">
        <v>0</v>
      </c>
      <c r="C464" s="270">
        <v>0</v>
      </c>
    </row>
    <row r="465" spans="1:9" ht="13.5" thickBot="1" x14ac:dyDescent="0.25">
      <c r="A465" s="277"/>
      <c r="B465" s="272">
        <v>0</v>
      </c>
      <c r="C465" s="273">
        <v>0</v>
      </c>
    </row>
    <row r="466" spans="1:9" ht="13.5" thickBot="1" x14ac:dyDescent="0.25">
      <c r="A466" s="210" t="s">
        <v>123</v>
      </c>
      <c r="B466" s="266">
        <f>B467+B473</f>
        <v>4714263.87</v>
      </c>
      <c r="C466" s="266">
        <f>C467+C473</f>
        <v>2918274.18</v>
      </c>
    </row>
    <row r="467" spans="1:9" x14ac:dyDescent="0.2">
      <c r="A467" s="406" t="s">
        <v>300</v>
      </c>
      <c r="B467" s="267">
        <f>SUM(B469:B472)</f>
        <v>4714263.87</v>
      </c>
      <c r="C467" s="267">
        <f>SUM(C469:C472)</f>
        <v>2918274.18</v>
      </c>
    </row>
    <row r="468" spans="1:9" x14ac:dyDescent="0.2">
      <c r="A468" s="360" t="s">
        <v>136</v>
      </c>
      <c r="B468" s="269"/>
      <c r="C468" s="270"/>
    </row>
    <row r="469" spans="1:9" s="416" customFormat="1" ht="25.5" x14ac:dyDescent="0.2">
      <c r="A469" s="540" t="s">
        <v>601</v>
      </c>
      <c r="B469" s="269">
        <v>0</v>
      </c>
      <c r="C469" s="270">
        <v>300390</v>
      </c>
    </row>
    <row r="470" spans="1:9" ht="25.5" x14ac:dyDescent="0.2">
      <c r="A470" s="540" t="s">
        <v>600</v>
      </c>
      <c r="B470" s="269">
        <v>0</v>
      </c>
      <c r="C470" s="270">
        <v>14193.02</v>
      </c>
    </row>
    <row r="471" spans="1:9" x14ac:dyDescent="0.2">
      <c r="A471" s="540" t="s">
        <v>599</v>
      </c>
      <c r="B471" s="269">
        <v>0</v>
      </c>
      <c r="C471" s="270">
        <v>644</v>
      </c>
    </row>
    <row r="472" spans="1:9" ht="38.25" x14ac:dyDescent="0.2">
      <c r="A472" s="540" t="s">
        <v>598</v>
      </c>
      <c r="B472" s="269">
        <v>4714263.87</v>
      </c>
      <c r="C472" s="270">
        <v>2603047.16</v>
      </c>
    </row>
    <row r="473" spans="1:9" x14ac:dyDescent="0.2">
      <c r="A473" s="407" t="s">
        <v>301</v>
      </c>
      <c r="B473" s="278">
        <f>SUM(B475:B477)</f>
        <v>0</v>
      </c>
      <c r="C473" s="278">
        <f>SUM(C475:C477)</f>
        <v>0</v>
      </c>
    </row>
    <row r="474" spans="1:9" x14ac:dyDescent="0.2">
      <c r="A474" s="360" t="s">
        <v>136</v>
      </c>
      <c r="B474" s="269">
        <v>0</v>
      </c>
      <c r="C474" s="269">
        <v>0</v>
      </c>
    </row>
    <row r="475" spans="1:9" x14ac:dyDescent="0.2">
      <c r="A475" s="279"/>
      <c r="B475" s="269">
        <v>0</v>
      </c>
      <c r="C475" s="269">
        <v>0</v>
      </c>
    </row>
    <row r="476" spans="1:9" x14ac:dyDescent="0.2">
      <c r="A476" s="279"/>
      <c r="B476" s="269">
        <v>0</v>
      </c>
      <c r="C476" s="269">
        <v>0</v>
      </c>
    </row>
    <row r="477" spans="1:9" ht="13.5" thickBot="1" x14ac:dyDescent="0.25">
      <c r="A477" s="329"/>
      <c r="B477" s="272">
        <v>0</v>
      </c>
      <c r="C477" s="272">
        <v>0</v>
      </c>
    </row>
    <row r="478" spans="1:9" x14ac:dyDescent="0.2">
      <c r="A478" s="321"/>
      <c r="B478" s="321"/>
      <c r="C478" s="321"/>
    </row>
    <row r="479" spans="1:9" x14ac:dyDescent="0.2">
      <c r="A479" s="321"/>
      <c r="B479" s="321"/>
      <c r="C479" s="321"/>
    </row>
    <row r="480" spans="1:9" ht="43.5" customHeight="1" x14ac:dyDescent="0.2">
      <c r="A480" s="900" t="s">
        <v>389</v>
      </c>
      <c r="B480" s="893"/>
      <c r="C480" s="893"/>
      <c r="D480" s="893"/>
      <c r="E480" s="901"/>
      <c r="F480" s="901"/>
      <c r="G480" s="901"/>
      <c r="H480" s="901"/>
      <c r="I480" s="901"/>
    </row>
    <row r="481" spans="1:9" ht="13.5" thickBot="1" x14ac:dyDescent="0.25">
      <c r="A481" s="318"/>
      <c r="B481" s="318"/>
      <c r="C481" s="318"/>
      <c r="D481" s="318"/>
      <c r="E481" s="9"/>
      <c r="F481" s="9"/>
      <c r="G481" s="9"/>
      <c r="H481" s="9"/>
      <c r="I481" s="9"/>
    </row>
    <row r="482" spans="1:9" ht="55.5" customHeight="1" thickBot="1" x14ac:dyDescent="0.25">
      <c r="A482" s="906" t="s">
        <v>426</v>
      </c>
      <c r="B482" s="907"/>
      <c r="C482" s="907"/>
      <c r="D482" s="907"/>
      <c r="E482" s="767"/>
    </row>
    <row r="483" spans="1:9" ht="24.75" customHeight="1" thickBot="1" x14ac:dyDescent="0.25">
      <c r="A483" s="685" t="s">
        <v>157</v>
      </c>
      <c r="B483" s="686"/>
      <c r="C483" s="687" t="s">
        <v>158</v>
      </c>
      <c r="D483" s="688"/>
      <c r="E483" s="357" t="s">
        <v>151</v>
      </c>
    </row>
    <row r="484" spans="1:9" ht="20.25" customHeight="1" thickBot="1" x14ac:dyDescent="0.25">
      <c r="A484" s="689">
        <v>0</v>
      </c>
      <c r="B484" s="690"/>
      <c r="C484" s="691">
        <v>0</v>
      </c>
      <c r="D484" s="692"/>
      <c r="E484" s="281"/>
    </row>
    <row r="485" spans="1:9" x14ac:dyDescent="0.2">
      <c r="A485" s="321"/>
      <c r="B485" s="321"/>
      <c r="C485" s="321"/>
    </row>
    <row r="486" spans="1:9" x14ac:dyDescent="0.2">
      <c r="A486" s="321"/>
      <c r="B486" s="321"/>
      <c r="C486" s="321"/>
    </row>
    <row r="487" spans="1:9" x14ac:dyDescent="0.2">
      <c r="A487" s="321"/>
      <c r="B487" s="321"/>
      <c r="C487" s="321"/>
    </row>
    <row r="488" spans="1:9" x14ac:dyDescent="0.2">
      <c r="A488" s="321"/>
      <c r="B488" s="321"/>
      <c r="C488" s="321"/>
    </row>
    <row r="489" spans="1:9" x14ac:dyDescent="0.2">
      <c r="A489" s="321"/>
      <c r="B489" s="321"/>
      <c r="C489" s="321"/>
    </row>
    <row r="490" spans="1:9" x14ac:dyDescent="0.2">
      <c r="A490" s="321"/>
      <c r="B490" s="321"/>
      <c r="C490" s="321"/>
    </row>
    <row r="491" spans="1:9" x14ac:dyDescent="0.2">
      <c r="A491" s="321"/>
      <c r="B491" s="321"/>
      <c r="C491" s="321"/>
    </row>
    <row r="492" spans="1:9" x14ac:dyDescent="0.2">
      <c r="A492" s="321"/>
      <c r="B492" s="321"/>
      <c r="C492" s="321"/>
    </row>
    <row r="493" spans="1:9" x14ac:dyDescent="0.2">
      <c r="A493" s="321"/>
      <c r="B493" s="321"/>
      <c r="C493" s="321"/>
    </row>
    <row r="494" spans="1:9" x14ac:dyDescent="0.2">
      <c r="A494" s="321" t="s">
        <v>347</v>
      </c>
      <c r="B494" s="321"/>
      <c r="C494" s="321"/>
    </row>
    <row r="495" spans="1:9" x14ac:dyDescent="0.2">
      <c r="A495" s="620" t="s">
        <v>331</v>
      </c>
      <c r="B495" s="621"/>
      <c r="C495" s="621"/>
    </row>
    <row r="496" spans="1:9" ht="13.5" thickBot="1" x14ac:dyDescent="0.25">
      <c r="A496" s="321"/>
      <c r="B496" s="321"/>
      <c r="C496" s="321"/>
    </row>
    <row r="497" spans="1:7" ht="26.25" thickBot="1" x14ac:dyDescent="0.25">
      <c r="A497" s="792" t="s">
        <v>372</v>
      </c>
      <c r="B497" s="793"/>
      <c r="C497" s="793"/>
      <c r="D497" s="794"/>
      <c r="E497" s="244" t="s">
        <v>43</v>
      </c>
      <c r="F497" s="169" t="s">
        <v>109</v>
      </c>
      <c r="G497" s="282"/>
    </row>
    <row r="498" spans="1:7" ht="14.25" customHeight="1" thickBot="1" x14ac:dyDescent="0.25">
      <c r="A498" s="589" t="s">
        <v>387</v>
      </c>
      <c r="B498" s="851"/>
      <c r="C498" s="851"/>
      <c r="D498" s="852"/>
      <c r="E498" s="266">
        <f>SUM(E499:E506)</f>
        <v>5510044.6600000001</v>
      </c>
      <c r="F498" s="266">
        <f>SUM(F499:F506)</f>
        <v>5898095.1300000018</v>
      </c>
      <c r="G498" s="283"/>
    </row>
    <row r="499" spans="1:7" x14ac:dyDescent="0.2">
      <c r="A499" s="853" t="s">
        <v>178</v>
      </c>
      <c r="B499" s="854"/>
      <c r="C499" s="854"/>
      <c r="D499" s="855"/>
      <c r="E499" s="274">
        <v>2166791.7400000002</v>
      </c>
      <c r="F499" s="275">
        <v>2438657.5299999998</v>
      </c>
      <c r="G499" s="131"/>
    </row>
    <row r="500" spans="1:7" x14ac:dyDescent="0.2">
      <c r="A500" s="613" t="s">
        <v>179</v>
      </c>
      <c r="B500" s="703"/>
      <c r="C500" s="703"/>
      <c r="D500" s="614"/>
      <c r="E500" s="269">
        <v>2015906.19</v>
      </c>
      <c r="F500" s="270">
        <v>2123480.7000000002</v>
      </c>
      <c r="G500" s="131"/>
    </row>
    <row r="501" spans="1:7" x14ac:dyDescent="0.2">
      <c r="A501" s="613" t="s">
        <v>180</v>
      </c>
      <c r="B501" s="703"/>
      <c r="C501" s="703"/>
      <c r="D501" s="614"/>
      <c r="E501" s="269">
        <v>607926.65</v>
      </c>
      <c r="F501" s="270">
        <v>608715.4</v>
      </c>
      <c r="G501" s="131"/>
    </row>
    <row r="502" spans="1:7" x14ac:dyDescent="0.2">
      <c r="A502" s="651" t="s">
        <v>181</v>
      </c>
      <c r="B502" s="652"/>
      <c r="C502" s="652"/>
      <c r="D502" s="653"/>
      <c r="E502" s="269">
        <v>0</v>
      </c>
      <c r="F502" s="270">
        <v>0</v>
      </c>
      <c r="G502" s="131"/>
    </row>
    <row r="503" spans="1:7" x14ac:dyDescent="0.2">
      <c r="A503" s="613" t="s">
        <v>182</v>
      </c>
      <c r="B503" s="703"/>
      <c r="C503" s="703"/>
      <c r="D503" s="614"/>
      <c r="E503" s="269">
        <v>609232.03</v>
      </c>
      <c r="F503" s="270">
        <v>676637.06</v>
      </c>
      <c r="G503" s="131"/>
    </row>
    <row r="504" spans="1:7" ht="24.75" customHeight="1" x14ac:dyDescent="0.2">
      <c r="A504" s="577" t="s">
        <v>183</v>
      </c>
      <c r="B504" s="678"/>
      <c r="C504" s="678"/>
      <c r="D504" s="615"/>
      <c r="E504" s="269">
        <v>0</v>
      </c>
      <c r="F504" s="270">
        <v>0</v>
      </c>
      <c r="G504" s="131"/>
    </row>
    <row r="505" spans="1:7" x14ac:dyDescent="0.2">
      <c r="A505" s="577" t="s">
        <v>184</v>
      </c>
      <c r="B505" s="678"/>
      <c r="C505" s="678"/>
      <c r="D505" s="615"/>
      <c r="E505" s="269">
        <v>31100</v>
      </c>
      <c r="F505" s="270">
        <v>15192</v>
      </c>
      <c r="G505" s="131"/>
    </row>
    <row r="506" spans="1:7" ht="13.5" thickBot="1" x14ac:dyDescent="0.25">
      <c r="A506" s="591" t="s">
        <v>185</v>
      </c>
      <c r="B506" s="679"/>
      <c r="C506" s="679"/>
      <c r="D506" s="680"/>
      <c r="E506" s="330">
        <v>79088.05</v>
      </c>
      <c r="F506" s="331">
        <v>35412.44</v>
      </c>
      <c r="G506" s="131"/>
    </row>
    <row r="507" spans="1:7" ht="13.5" thickBot="1" x14ac:dyDescent="0.25">
      <c r="A507" s="589" t="s">
        <v>284</v>
      </c>
      <c r="B507" s="851"/>
      <c r="C507" s="851"/>
      <c r="D507" s="852"/>
      <c r="E507" s="295">
        <v>0</v>
      </c>
      <c r="F507" s="332">
        <v>0</v>
      </c>
      <c r="G507" s="284"/>
    </row>
    <row r="508" spans="1:7" ht="13.5" thickBot="1" x14ac:dyDescent="0.25">
      <c r="A508" s="663" t="s">
        <v>285</v>
      </c>
      <c r="B508" s="664"/>
      <c r="C508" s="664"/>
      <c r="D508" s="665"/>
      <c r="E508" s="333">
        <v>0</v>
      </c>
      <c r="F508" s="334">
        <v>0</v>
      </c>
      <c r="G508" s="284"/>
    </row>
    <row r="509" spans="1:7" ht="13.5" thickBot="1" x14ac:dyDescent="0.25">
      <c r="A509" s="663" t="s">
        <v>286</v>
      </c>
      <c r="B509" s="664"/>
      <c r="C509" s="664"/>
      <c r="D509" s="665"/>
      <c r="E509" s="295">
        <v>0</v>
      </c>
      <c r="F509" s="332">
        <v>0</v>
      </c>
      <c r="G509" s="284"/>
    </row>
    <row r="510" spans="1:7" ht="13.5" thickBot="1" x14ac:dyDescent="0.25">
      <c r="A510" s="848" t="s">
        <v>354</v>
      </c>
      <c r="B510" s="849"/>
      <c r="C510" s="849"/>
      <c r="D510" s="850"/>
      <c r="E510" s="295">
        <v>0</v>
      </c>
      <c r="F510" s="332">
        <v>0</v>
      </c>
      <c r="G510" s="284"/>
    </row>
    <row r="511" spans="1:7" ht="13.5" thickBot="1" x14ac:dyDescent="0.25">
      <c r="A511" s="848" t="s">
        <v>287</v>
      </c>
      <c r="B511" s="849"/>
      <c r="C511" s="849"/>
      <c r="D511" s="850"/>
      <c r="E511" s="266">
        <f>E512+E520+E523+E526</f>
        <v>812094.72</v>
      </c>
      <c r="F511" s="266">
        <f>SUM(F512+F520+F523+F526)</f>
        <v>979279.78</v>
      </c>
      <c r="G511" s="283"/>
    </row>
    <row r="512" spans="1:7" x14ac:dyDescent="0.2">
      <c r="A512" s="853" t="s">
        <v>80</v>
      </c>
      <c r="B512" s="854"/>
      <c r="C512" s="854"/>
      <c r="D512" s="855"/>
      <c r="E512" s="335">
        <f>SUM(E513:E519)</f>
        <v>0</v>
      </c>
      <c r="F512" s="335">
        <f>SUM(F513:F519)</f>
        <v>0</v>
      </c>
      <c r="G512" s="285"/>
    </row>
    <row r="513" spans="1:7" x14ac:dyDescent="0.2">
      <c r="A513" s="857" t="s">
        <v>81</v>
      </c>
      <c r="B513" s="858"/>
      <c r="C513" s="858"/>
      <c r="D513" s="859"/>
      <c r="E513" s="291">
        <v>0</v>
      </c>
      <c r="F513" s="292">
        <v>0</v>
      </c>
      <c r="G513" s="286"/>
    </row>
    <row r="514" spans="1:7" x14ac:dyDescent="0.2">
      <c r="A514" s="857" t="s">
        <v>82</v>
      </c>
      <c r="B514" s="858"/>
      <c r="C514" s="858"/>
      <c r="D514" s="859"/>
      <c r="E514" s="291">
        <v>0</v>
      </c>
      <c r="F514" s="292">
        <v>0</v>
      </c>
      <c r="G514" s="286"/>
    </row>
    <row r="515" spans="1:7" x14ac:dyDescent="0.2">
      <c r="A515" s="857" t="s">
        <v>83</v>
      </c>
      <c r="B515" s="858"/>
      <c r="C515" s="858"/>
      <c r="D515" s="859"/>
      <c r="E515" s="291">
        <v>0</v>
      </c>
      <c r="F515" s="292">
        <v>0</v>
      </c>
      <c r="G515" s="286"/>
    </row>
    <row r="516" spans="1:7" x14ac:dyDescent="0.2">
      <c r="A516" s="857" t="s">
        <v>186</v>
      </c>
      <c r="B516" s="858"/>
      <c r="C516" s="858"/>
      <c r="D516" s="859"/>
      <c r="E516" s="291">
        <v>0</v>
      </c>
      <c r="F516" s="292">
        <v>0</v>
      </c>
      <c r="G516" s="286"/>
    </row>
    <row r="517" spans="1:7" x14ac:dyDescent="0.2">
      <c r="A517" s="857" t="s">
        <v>86</v>
      </c>
      <c r="B517" s="858"/>
      <c r="C517" s="858"/>
      <c r="D517" s="859"/>
      <c r="E517" s="291">
        <v>0</v>
      </c>
      <c r="F517" s="292">
        <v>0</v>
      </c>
      <c r="G517" s="286"/>
    </row>
    <row r="518" spans="1:7" x14ac:dyDescent="0.2">
      <c r="A518" s="857" t="s">
        <v>187</v>
      </c>
      <c r="B518" s="858"/>
      <c r="C518" s="858"/>
      <c r="D518" s="859"/>
      <c r="E518" s="291">
        <v>0</v>
      </c>
      <c r="F518" s="292">
        <v>0</v>
      </c>
      <c r="G518" s="286"/>
    </row>
    <row r="519" spans="1:7" x14ac:dyDescent="0.2">
      <c r="A519" s="857" t="s">
        <v>87</v>
      </c>
      <c r="B519" s="858"/>
      <c r="C519" s="858"/>
      <c r="D519" s="859"/>
      <c r="E519" s="291">
        <v>0</v>
      </c>
      <c r="F519" s="292">
        <v>0</v>
      </c>
      <c r="G519" s="286"/>
    </row>
    <row r="520" spans="1:7" x14ac:dyDescent="0.2">
      <c r="A520" s="577" t="s">
        <v>88</v>
      </c>
      <c r="B520" s="678"/>
      <c r="C520" s="678"/>
      <c r="D520" s="615"/>
      <c r="E520" s="297">
        <f>SUM(E521:E522)</f>
        <v>0</v>
      </c>
      <c r="F520" s="297">
        <f>SUM(F521:F522)</f>
        <v>0</v>
      </c>
      <c r="G520" s="285"/>
    </row>
    <row r="521" spans="1:7" x14ac:dyDescent="0.2">
      <c r="A521" s="857" t="s">
        <v>89</v>
      </c>
      <c r="B521" s="858"/>
      <c r="C521" s="858"/>
      <c r="D521" s="859"/>
      <c r="E521" s="291">
        <v>0</v>
      </c>
      <c r="F521" s="292">
        <v>0</v>
      </c>
      <c r="G521" s="286"/>
    </row>
    <row r="522" spans="1:7" x14ac:dyDescent="0.2">
      <c r="A522" s="857" t="s">
        <v>90</v>
      </c>
      <c r="B522" s="858"/>
      <c r="C522" s="858"/>
      <c r="D522" s="859"/>
      <c r="E522" s="291">
        <v>0</v>
      </c>
      <c r="F522" s="292">
        <v>0</v>
      </c>
      <c r="G522" s="286"/>
    </row>
    <row r="523" spans="1:7" x14ac:dyDescent="0.2">
      <c r="A523" s="613" t="s">
        <v>91</v>
      </c>
      <c r="B523" s="703"/>
      <c r="C523" s="703"/>
      <c r="D523" s="614"/>
      <c r="E523" s="297">
        <f>SUM(E524:E525)</f>
        <v>0</v>
      </c>
      <c r="F523" s="297">
        <f>SUM(F524:F525)</f>
        <v>0</v>
      </c>
      <c r="G523" s="285"/>
    </row>
    <row r="524" spans="1:7" x14ac:dyDescent="0.2">
      <c r="A524" s="857" t="s">
        <v>92</v>
      </c>
      <c r="B524" s="858"/>
      <c r="C524" s="858"/>
      <c r="D524" s="859"/>
      <c r="E524" s="291">
        <v>0</v>
      </c>
      <c r="F524" s="292">
        <v>0</v>
      </c>
      <c r="G524" s="286"/>
    </row>
    <row r="525" spans="1:7" x14ac:dyDescent="0.2">
      <c r="A525" s="857" t="s">
        <v>93</v>
      </c>
      <c r="B525" s="858"/>
      <c r="C525" s="858"/>
      <c r="D525" s="859"/>
      <c r="E525" s="291">
        <v>0</v>
      </c>
      <c r="F525" s="292">
        <v>0</v>
      </c>
      <c r="G525" s="286"/>
    </row>
    <row r="526" spans="1:7" x14ac:dyDescent="0.2">
      <c r="A526" s="613" t="s">
        <v>94</v>
      </c>
      <c r="B526" s="703"/>
      <c r="C526" s="703"/>
      <c r="D526" s="614"/>
      <c r="E526" s="297">
        <f>SUM(E527:E540)</f>
        <v>812094.72</v>
      </c>
      <c r="F526" s="297">
        <f>SUM(F527:F540)</f>
        <v>979279.78</v>
      </c>
      <c r="G526" s="285"/>
    </row>
    <row r="527" spans="1:7" x14ac:dyDescent="0.2">
      <c r="A527" s="857" t="s">
        <v>95</v>
      </c>
      <c r="B527" s="858"/>
      <c r="C527" s="858"/>
      <c r="D527" s="859"/>
      <c r="E527" s="269">
        <v>445505.46</v>
      </c>
      <c r="F527" s="270">
        <v>370612.24</v>
      </c>
      <c r="G527" s="131"/>
    </row>
    <row r="528" spans="1:7" x14ac:dyDescent="0.2">
      <c r="A528" s="857" t="s">
        <v>96</v>
      </c>
      <c r="B528" s="858"/>
      <c r="C528" s="858"/>
      <c r="D528" s="859"/>
      <c r="E528" s="269">
        <v>0</v>
      </c>
      <c r="F528" s="270">
        <v>0</v>
      </c>
      <c r="G528" s="131"/>
    </row>
    <row r="529" spans="1:9" x14ac:dyDescent="0.2">
      <c r="A529" s="877" t="s">
        <v>391</v>
      </c>
      <c r="B529" s="878"/>
      <c r="C529" s="878"/>
      <c r="D529" s="879"/>
      <c r="E529" s="269">
        <v>0</v>
      </c>
      <c r="F529" s="270">
        <v>0</v>
      </c>
      <c r="G529" s="352"/>
    </row>
    <row r="530" spans="1:9" x14ac:dyDescent="0.2">
      <c r="A530" s="857" t="s">
        <v>97</v>
      </c>
      <c r="B530" s="858"/>
      <c r="C530" s="858"/>
      <c r="D530" s="859"/>
      <c r="E530" s="269">
        <v>0</v>
      </c>
      <c r="F530" s="270">
        <v>0</v>
      </c>
      <c r="G530" s="131"/>
    </row>
    <row r="531" spans="1:9" x14ac:dyDescent="0.2">
      <c r="A531" s="857" t="s">
        <v>188</v>
      </c>
      <c r="B531" s="858"/>
      <c r="C531" s="858"/>
      <c r="D531" s="859"/>
      <c r="E531" s="269">
        <v>0</v>
      </c>
      <c r="F531" s="270">
        <v>0</v>
      </c>
      <c r="G531" s="131"/>
    </row>
    <row r="532" spans="1:9" x14ac:dyDescent="0.2">
      <c r="A532" s="857" t="s">
        <v>189</v>
      </c>
      <c r="B532" s="858"/>
      <c r="C532" s="858"/>
      <c r="D532" s="859"/>
      <c r="E532" s="269">
        <v>0</v>
      </c>
      <c r="F532" s="270">
        <v>0</v>
      </c>
      <c r="G532" s="131"/>
    </row>
    <row r="533" spans="1:9" x14ac:dyDescent="0.2">
      <c r="A533" s="857" t="s">
        <v>100</v>
      </c>
      <c r="B533" s="858"/>
      <c r="C533" s="858"/>
      <c r="D533" s="859"/>
      <c r="E533" s="269">
        <v>0</v>
      </c>
      <c r="F533" s="270">
        <v>0</v>
      </c>
      <c r="G533" s="131"/>
    </row>
    <row r="534" spans="1:9" x14ac:dyDescent="0.2">
      <c r="A534" s="857" t="s">
        <v>101</v>
      </c>
      <c r="B534" s="858"/>
      <c r="C534" s="858"/>
      <c r="D534" s="859"/>
      <c r="E534" s="269">
        <v>0</v>
      </c>
      <c r="F534" s="270">
        <v>0</v>
      </c>
      <c r="G534" s="131"/>
    </row>
    <row r="535" spans="1:9" x14ac:dyDescent="0.2">
      <c r="A535" s="857" t="s">
        <v>102</v>
      </c>
      <c r="B535" s="858"/>
      <c r="C535" s="858"/>
      <c r="D535" s="859"/>
      <c r="E535" s="269">
        <v>0</v>
      </c>
      <c r="F535" s="270">
        <v>0</v>
      </c>
      <c r="G535" s="131"/>
    </row>
    <row r="536" spans="1:9" x14ac:dyDescent="0.2">
      <c r="A536" s="871" t="s">
        <v>103</v>
      </c>
      <c r="B536" s="872"/>
      <c r="C536" s="872"/>
      <c r="D536" s="873"/>
      <c r="E536" s="269">
        <v>322646.15999999997</v>
      </c>
      <c r="F536" s="270">
        <v>358632.38</v>
      </c>
      <c r="G536" s="131"/>
    </row>
    <row r="537" spans="1:9" x14ac:dyDescent="0.2">
      <c r="A537" s="871" t="s">
        <v>190</v>
      </c>
      <c r="B537" s="872"/>
      <c r="C537" s="872"/>
      <c r="D537" s="873"/>
      <c r="E537" s="269">
        <v>0</v>
      </c>
      <c r="F537" s="270">
        <v>0</v>
      </c>
      <c r="G537" s="131"/>
    </row>
    <row r="538" spans="1:9" x14ac:dyDescent="0.2">
      <c r="A538" s="871" t="s">
        <v>191</v>
      </c>
      <c r="B538" s="872"/>
      <c r="C538" s="872"/>
      <c r="D538" s="873"/>
      <c r="E538" s="269">
        <v>0</v>
      </c>
      <c r="F538" s="270">
        <v>0</v>
      </c>
      <c r="G538" s="131"/>
    </row>
    <row r="539" spans="1:9" x14ac:dyDescent="0.2">
      <c r="A539" s="874" t="s">
        <v>13</v>
      </c>
      <c r="B539" s="875"/>
      <c r="C539" s="875"/>
      <c r="D539" s="876"/>
      <c r="E539" s="269">
        <v>0</v>
      </c>
      <c r="F539" s="270">
        <v>0</v>
      </c>
      <c r="G539" s="131"/>
    </row>
    <row r="540" spans="1:9" ht="15.75" customHeight="1" thickBot="1" x14ac:dyDescent="0.25">
      <c r="A540" s="936" t="s">
        <v>417</v>
      </c>
      <c r="B540" s="937"/>
      <c r="C540" s="937"/>
      <c r="D540" s="938"/>
      <c r="E540" s="269">
        <v>43943.1</v>
      </c>
      <c r="F540" s="270">
        <v>250035.16</v>
      </c>
      <c r="G540" s="131"/>
      <c r="I540" s="352"/>
    </row>
    <row r="541" spans="1:9" ht="13.5" thickBot="1" x14ac:dyDescent="0.25">
      <c r="A541" s="933" t="s">
        <v>288</v>
      </c>
      <c r="B541" s="934"/>
      <c r="C541" s="934"/>
      <c r="D541" s="935"/>
      <c r="E541" s="227">
        <f>SUM(E498+E507+E508+E509+E510+E511)</f>
        <v>6322139.3799999999</v>
      </c>
      <c r="F541" s="227">
        <f>SUM(F498+F507+F508+F509+F510+F511)</f>
        <v>6877374.910000002</v>
      </c>
      <c r="G541" s="283"/>
    </row>
    <row r="543" spans="1:9" x14ac:dyDescent="0.2">
      <c r="A543" s="919" t="s">
        <v>332</v>
      </c>
      <c r="B543" s="920"/>
      <c r="C543" s="920"/>
      <c r="D543" s="920"/>
    </row>
    <row r="544" spans="1:9" ht="13.5" thickBot="1" x14ac:dyDescent="0.25">
      <c r="A544" s="321"/>
      <c r="B544" s="321"/>
      <c r="C544" s="323"/>
    </row>
    <row r="545" spans="1:5" x14ac:dyDescent="0.2">
      <c r="A545" s="868" t="s">
        <v>155</v>
      </c>
      <c r="B545" s="869"/>
      <c r="C545" s="795" t="s">
        <v>43</v>
      </c>
      <c r="D545" s="795" t="s">
        <v>109</v>
      </c>
    </row>
    <row r="546" spans="1:5" ht="13.5" thickBot="1" x14ac:dyDescent="0.25">
      <c r="A546" s="923"/>
      <c r="B546" s="924"/>
      <c r="C546" s="870"/>
      <c r="D546" s="902"/>
    </row>
    <row r="547" spans="1:5" x14ac:dyDescent="0.2">
      <c r="A547" s="866" t="s">
        <v>199</v>
      </c>
      <c r="B547" s="867"/>
      <c r="C547" s="274">
        <v>2646309.23</v>
      </c>
      <c r="D547" s="275">
        <v>3754057.52</v>
      </c>
    </row>
    <row r="548" spans="1:5" x14ac:dyDescent="0.2">
      <c r="A548" s="743" t="s">
        <v>200</v>
      </c>
      <c r="B548" s="744"/>
      <c r="C548" s="269">
        <v>0</v>
      </c>
      <c r="D548" s="270">
        <v>0</v>
      </c>
    </row>
    <row r="549" spans="1:5" x14ac:dyDescent="0.2">
      <c r="A549" s="593" t="s">
        <v>201</v>
      </c>
      <c r="B549" s="594"/>
      <c r="C549" s="269">
        <v>5211046.46</v>
      </c>
      <c r="D549" s="270">
        <v>6934390.2599999998</v>
      </c>
    </row>
    <row r="550" spans="1:5" ht="30" customHeight="1" x14ac:dyDescent="0.2">
      <c r="A550" s="618" t="s">
        <v>202</v>
      </c>
      <c r="B550" s="619"/>
      <c r="C550" s="269">
        <v>0</v>
      </c>
      <c r="D550" s="270">
        <v>0</v>
      </c>
    </row>
    <row r="551" spans="1:5" ht="43.9" customHeight="1" x14ac:dyDescent="0.2">
      <c r="A551" s="640" t="s">
        <v>355</v>
      </c>
      <c r="B551" s="641"/>
      <c r="C551" s="269">
        <v>0</v>
      </c>
      <c r="D551" s="270">
        <v>0</v>
      </c>
    </row>
    <row r="552" spans="1:5" ht="27" customHeight="1" x14ac:dyDescent="0.2">
      <c r="A552" s="640" t="s">
        <v>289</v>
      </c>
      <c r="B552" s="641"/>
      <c r="C552" s="269">
        <v>3642.51</v>
      </c>
      <c r="D552" s="270">
        <v>4335.29</v>
      </c>
    </row>
    <row r="553" spans="1:5" x14ac:dyDescent="0.2">
      <c r="A553" s="939" t="s">
        <v>203</v>
      </c>
      <c r="B553" s="940"/>
      <c r="C553" s="356">
        <v>0</v>
      </c>
      <c r="D553" s="353">
        <v>0</v>
      </c>
      <c r="E553" s="352"/>
    </row>
    <row r="554" spans="1:5" ht="28.9" customHeight="1" x14ac:dyDescent="0.2">
      <c r="A554" s="640" t="s">
        <v>204</v>
      </c>
      <c r="B554" s="641"/>
      <c r="C554" s="269">
        <v>84131.7</v>
      </c>
      <c r="D554" s="270">
        <v>77515.100000000006</v>
      </c>
    </row>
    <row r="555" spans="1:5" ht="35.450000000000003" customHeight="1" x14ac:dyDescent="0.2">
      <c r="A555" s="618" t="s">
        <v>205</v>
      </c>
      <c r="B555" s="619"/>
      <c r="C555" s="287">
        <v>175866</v>
      </c>
      <c r="D555" s="270">
        <v>190176</v>
      </c>
    </row>
    <row r="556" spans="1:5" ht="13.5" thickBot="1" x14ac:dyDescent="0.25">
      <c r="A556" s="931" t="s">
        <v>38</v>
      </c>
      <c r="B556" s="932"/>
      <c r="C556" s="288">
        <v>6300</v>
      </c>
      <c r="D556" s="289">
        <v>0</v>
      </c>
    </row>
    <row r="557" spans="1:5" ht="13.5" thickBot="1" x14ac:dyDescent="0.25">
      <c r="A557" s="609" t="s">
        <v>153</v>
      </c>
      <c r="B557" s="610"/>
      <c r="C557" s="227">
        <f>SUM(C547:C556)</f>
        <v>8127295.8999999994</v>
      </c>
      <c r="D557" s="227">
        <f>SUM(D547:D556)</f>
        <v>10960474.169999998</v>
      </c>
    </row>
    <row r="560" spans="1:5" x14ac:dyDescent="0.2">
      <c r="A560" s="620" t="s">
        <v>333</v>
      </c>
      <c r="B560" s="621"/>
      <c r="C560" s="621"/>
    </row>
    <row r="561" spans="1:6" ht="7.9" customHeight="1" thickBot="1" x14ac:dyDescent="0.25">
      <c r="A561" s="321"/>
      <c r="B561" s="321"/>
      <c r="C561" s="321"/>
    </row>
    <row r="562" spans="1:6" ht="26.25" thickBot="1" x14ac:dyDescent="0.25">
      <c r="A562" s="925" t="s">
        <v>156</v>
      </c>
      <c r="B562" s="926"/>
      <c r="C562" s="926"/>
      <c r="D562" s="927"/>
      <c r="E562" s="244" t="s">
        <v>43</v>
      </c>
      <c r="F562" s="169" t="s">
        <v>109</v>
      </c>
    </row>
    <row r="563" spans="1:6" ht="13.5" thickBot="1" x14ac:dyDescent="0.25">
      <c r="A563" s="589" t="s">
        <v>356</v>
      </c>
      <c r="B563" s="851"/>
      <c r="C563" s="851"/>
      <c r="D563" s="852"/>
      <c r="E563" s="290">
        <f>E564+E565+E566</f>
        <v>109707.12</v>
      </c>
      <c r="F563" s="290">
        <f>F564+F565+F566</f>
        <v>782204.9</v>
      </c>
    </row>
    <row r="564" spans="1:6" x14ac:dyDescent="0.2">
      <c r="A564" s="634" t="s">
        <v>192</v>
      </c>
      <c r="B564" s="635"/>
      <c r="C564" s="635"/>
      <c r="D564" s="636"/>
      <c r="E564" s="267">
        <v>48000</v>
      </c>
      <c r="F564" s="299">
        <v>721270</v>
      </c>
    </row>
    <row r="565" spans="1:6" x14ac:dyDescent="0.2">
      <c r="A565" s="637" t="s">
        <v>193</v>
      </c>
      <c r="B565" s="638"/>
      <c r="C565" s="638"/>
      <c r="D565" s="639"/>
      <c r="E565" s="269">
        <v>7965.04</v>
      </c>
      <c r="F565" s="270">
        <v>2875.61</v>
      </c>
    </row>
    <row r="566" spans="1:6" ht="13.5" thickBot="1" x14ac:dyDescent="0.25">
      <c r="A566" s="675" t="s">
        <v>373</v>
      </c>
      <c r="B566" s="676"/>
      <c r="C566" s="676"/>
      <c r="D566" s="677"/>
      <c r="E566" s="272">
        <v>53742.080000000002</v>
      </c>
      <c r="F566" s="273">
        <v>58059.29</v>
      </c>
    </row>
    <row r="567" spans="1:6" ht="13.5" thickBot="1" x14ac:dyDescent="0.25">
      <c r="A567" s="654" t="s">
        <v>290</v>
      </c>
      <c r="B567" s="655"/>
      <c r="C567" s="655"/>
      <c r="D567" s="656"/>
      <c r="E567" s="290">
        <v>684942.08</v>
      </c>
      <c r="F567" s="293">
        <v>1257024.68</v>
      </c>
    </row>
    <row r="568" spans="1:6" ht="13.5" thickBot="1" x14ac:dyDescent="0.25">
      <c r="A568" s="883" t="s">
        <v>291</v>
      </c>
      <c r="B568" s="884"/>
      <c r="C568" s="884"/>
      <c r="D568" s="885"/>
      <c r="E568" s="294">
        <v>2781120.07</v>
      </c>
      <c r="F568" s="294">
        <v>120933.46</v>
      </c>
    </row>
    <row r="569" spans="1:6" x14ac:dyDescent="0.2">
      <c r="A569" s="625" t="s">
        <v>418</v>
      </c>
      <c r="B569" s="626"/>
      <c r="C569" s="626"/>
      <c r="D569" s="627"/>
      <c r="E569" s="408">
        <v>0</v>
      </c>
      <c r="F569" s="408">
        <v>0</v>
      </c>
    </row>
    <row r="570" spans="1:6" x14ac:dyDescent="0.2">
      <c r="A570" s="651" t="s">
        <v>419</v>
      </c>
      <c r="B570" s="652"/>
      <c r="C570" s="652"/>
      <c r="D570" s="653"/>
      <c r="E570" s="297">
        <v>0</v>
      </c>
      <c r="F570" s="297">
        <v>0</v>
      </c>
    </row>
    <row r="571" spans="1:6" x14ac:dyDescent="0.2">
      <c r="A571" s="651" t="s">
        <v>194</v>
      </c>
      <c r="B571" s="652"/>
      <c r="C571" s="652"/>
      <c r="D571" s="653"/>
      <c r="E571" s="269">
        <v>133906.75</v>
      </c>
      <c r="F571" s="269">
        <v>10055.52</v>
      </c>
    </row>
    <row r="572" spans="1:6" x14ac:dyDescent="0.2">
      <c r="A572" s="651" t="s">
        <v>402</v>
      </c>
      <c r="B572" s="652"/>
      <c r="C572" s="652"/>
      <c r="D572" s="653"/>
      <c r="E572" s="269">
        <v>0</v>
      </c>
      <c r="F572" s="270">
        <v>0</v>
      </c>
    </row>
    <row r="573" spans="1:6" x14ac:dyDescent="0.2">
      <c r="A573" s="651" t="s">
        <v>195</v>
      </c>
      <c r="B573" s="652"/>
      <c r="C573" s="652"/>
      <c r="D573" s="653"/>
      <c r="E573" s="269">
        <v>0</v>
      </c>
      <c r="F573" s="270">
        <v>0</v>
      </c>
    </row>
    <row r="574" spans="1:6" x14ac:dyDescent="0.2">
      <c r="A574" s="651" t="s">
        <v>196</v>
      </c>
      <c r="B574" s="652"/>
      <c r="C574" s="652"/>
      <c r="D574" s="653"/>
      <c r="E574" s="288">
        <v>2525071.58</v>
      </c>
      <c r="F574" s="289">
        <v>0</v>
      </c>
    </row>
    <row r="575" spans="1:6" x14ac:dyDescent="0.2">
      <c r="A575" s="651" t="s">
        <v>197</v>
      </c>
      <c r="B575" s="652"/>
      <c r="C575" s="652"/>
      <c r="D575" s="653"/>
      <c r="E575" s="288">
        <v>25000</v>
      </c>
      <c r="F575" s="289">
        <v>2500</v>
      </c>
    </row>
    <row r="576" spans="1:6" ht="31.15" customHeight="1" x14ac:dyDescent="0.2">
      <c r="A576" s="637" t="s">
        <v>420</v>
      </c>
      <c r="B576" s="638"/>
      <c r="C576" s="638"/>
      <c r="D576" s="639"/>
      <c r="E576" s="269">
        <v>0</v>
      </c>
      <c r="F576" s="270">
        <v>0</v>
      </c>
    </row>
    <row r="577" spans="1:6" ht="54.6" customHeight="1" x14ac:dyDescent="0.2">
      <c r="A577" s="637" t="s">
        <v>198</v>
      </c>
      <c r="B577" s="638"/>
      <c r="C577" s="638"/>
      <c r="D577" s="639"/>
      <c r="E577" s="288">
        <v>0</v>
      </c>
      <c r="F577" s="289">
        <v>0</v>
      </c>
    </row>
    <row r="578" spans="1:6" ht="63.6" customHeight="1" thickBot="1" x14ac:dyDescent="0.25">
      <c r="A578" s="675" t="s">
        <v>425</v>
      </c>
      <c r="B578" s="676"/>
      <c r="C578" s="676"/>
      <c r="D578" s="677"/>
      <c r="E578" s="288">
        <v>97141.74</v>
      </c>
      <c r="F578" s="289">
        <v>108377.94</v>
      </c>
    </row>
    <row r="579" spans="1:6" ht="13.5" thickBot="1" x14ac:dyDescent="0.25">
      <c r="A579" s="642" t="s">
        <v>153</v>
      </c>
      <c r="B579" s="643"/>
      <c r="C579" s="643"/>
      <c r="D579" s="644"/>
      <c r="E579" s="209">
        <f>SUM(E563+E567+E568)</f>
        <v>3575769.2699999996</v>
      </c>
      <c r="F579" s="209">
        <f>SUM(F563+F567+F568)</f>
        <v>2160163.04</v>
      </c>
    </row>
    <row r="580" spans="1:6" ht="18" customHeight="1" x14ac:dyDescent="0.2"/>
    <row r="581" spans="1:6" ht="18" customHeight="1" x14ac:dyDescent="0.2"/>
    <row r="582" spans="1:6" x14ac:dyDescent="0.2">
      <c r="A582" s="919" t="s">
        <v>334</v>
      </c>
      <c r="B582" s="920"/>
      <c r="C582" s="920"/>
      <c r="D582" s="920"/>
    </row>
    <row r="583" spans="1:6" ht="17.45" customHeight="1" thickBot="1" x14ac:dyDescent="0.25">
      <c r="A583" s="321"/>
      <c r="B583" s="321"/>
      <c r="C583" s="323"/>
      <c r="D583" s="323"/>
    </row>
    <row r="584" spans="1:6" ht="26.25" thickBot="1" x14ac:dyDescent="0.25">
      <c r="A584" s="792" t="s">
        <v>85</v>
      </c>
      <c r="B584" s="793"/>
      <c r="C584" s="793"/>
      <c r="D584" s="794"/>
      <c r="E584" s="244" t="s">
        <v>43</v>
      </c>
      <c r="F584" s="169" t="s">
        <v>109</v>
      </c>
    </row>
    <row r="585" spans="1:6" ht="30.75" customHeight="1" thickBot="1" x14ac:dyDescent="0.25">
      <c r="A585" s="663" t="s">
        <v>292</v>
      </c>
      <c r="B585" s="664"/>
      <c r="C585" s="664"/>
      <c r="D585" s="665"/>
      <c r="E585" s="295">
        <v>0</v>
      </c>
      <c r="F585" s="295">
        <v>0</v>
      </c>
    </row>
    <row r="586" spans="1:6" ht="13.5" thickBot="1" x14ac:dyDescent="0.25">
      <c r="A586" s="589" t="s">
        <v>293</v>
      </c>
      <c r="B586" s="851"/>
      <c r="C586" s="851"/>
      <c r="D586" s="852"/>
      <c r="E586" s="266">
        <f>SUM(E587+E588+E592)</f>
        <v>1705565.3</v>
      </c>
      <c r="F586" s="266">
        <f>SUM(F587+F588+F592)</f>
        <v>1146367.3600000001</v>
      </c>
    </row>
    <row r="587" spans="1:6" x14ac:dyDescent="0.2">
      <c r="A587" s="660" t="s">
        <v>294</v>
      </c>
      <c r="B587" s="661"/>
      <c r="C587" s="661"/>
      <c r="D587" s="662"/>
      <c r="E587" s="225">
        <v>0</v>
      </c>
      <c r="F587" s="225">
        <v>16406.240000000002</v>
      </c>
    </row>
    <row r="588" spans="1:6" x14ac:dyDescent="0.2">
      <c r="A588" s="666" t="s">
        <v>104</v>
      </c>
      <c r="B588" s="667"/>
      <c r="C588" s="667"/>
      <c r="D588" s="668"/>
      <c r="E588" s="296">
        <f>SUM(E589:E591)</f>
        <v>1494565.53</v>
      </c>
      <c r="F588" s="296">
        <f>SUM(F589:F591)</f>
        <v>1074360.57</v>
      </c>
    </row>
    <row r="589" spans="1:6" ht="27.6" customHeight="1" x14ac:dyDescent="0.2">
      <c r="A589" s="637" t="s">
        <v>421</v>
      </c>
      <c r="B589" s="638"/>
      <c r="C589" s="638"/>
      <c r="D589" s="639"/>
      <c r="E589" s="297">
        <v>0</v>
      </c>
      <c r="F589" s="297">
        <v>0</v>
      </c>
    </row>
    <row r="590" spans="1:6" x14ac:dyDescent="0.2">
      <c r="A590" s="637" t="s">
        <v>422</v>
      </c>
      <c r="B590" s="638"/>
      <c r="C590" s="638"/>
      <c r="D590" s="639"/>
      <c r="E590" s="297">
        <v>0</v>
      </c>
      <c r="F590" s="297">
        <v>0</v>
      </c>
    </row>
    <row r="591" spans="1:6" x14ac:dyDescent="0.2">
      <c r="A591" s="637" t="s">
        <v>423</v>
      </c>
      <c r="B591" s="638"/>
      <c r="C591" s="638"/>
      <c r="D591" s="639"/>
      <c r="E591" s="269">
        <v>1494565.53</v>
      </c>
      <c r="F591" s="269">
        <v>1074360.57</v>
      </c>
    </row>
    <row r="592" spans="1:6" x14ac:dyDescent="0.2">
      <c r="A592" s="713" t="s">
        <v>113</v>
      </c>
      <c r="B592" s="918"/>
      <c r="C592" s="918"/>
      <c r="D592" s="714"/>
      <c r="E592" s="296">
        <f>SUM(E594:E597)</f>
        <v>210999.77</v>
      </c>
      <c r="F592" s="296">
        <f>SUM(F594:F597)</f>
        <v>55600.55</v>
      </c>
    </row>
    <row r="593" spans="1:9" x14ac:dyDescent="0.2">
      <c r="A593" s="637" t="s">
        <v>357</v>
      </c>
      <c r="B593" s="638"/>
      <c r="C593" s="638"/>
      <c r="D593" s="639"/>
      <c r="E593" s="297">
        <v>0</v>
      </c>
      <c r="F593" s="297">
        <v>0</v>
      </c>
      <c r="G593" s="351"/>
      <c r="H593" s="351"/>
      <c r="I593" s="349"/>
    </row>
    <row r="594" spans="1:9" x14ac:dyDescent="0.2">
      <c r="A594" s="577" t="s">
        <v>374</v>
      </c>
      <c r="B594" s="678"/>
      <c r="C594" s="678"/>
      <c r="D594" s="615"/>
      <c r="E594" s="269">
        <v>8425.31</v>
      </c>
      <c r="F594" s="269">
        <v>23010</v>
      </c>
    </row>
    <row r="595" spans="1:9" x14ac:dyDescent="0.2">
      <c r="A595" s="672" t="s">
        <v>206</v>
      </c>
      <c r="B595" s="673"/>
      <c r="C595" s="673"/>
      <c r="D595" s="674"/>
      <c r="E595" s="269">
        <v>35000</v>
      </c>
      <c r="F595" s="269">
        <v>15220.22</v>
      </c>
    </row>
    <row r="596" spans="1:9" x14ac:dyDescent="0.2">
      <c r="A596" s="672" t="s">
        <v>207</v>
      </c>
      <c r="B596" s="673"/>
      <c r="C596" s="673"/>
      <c r="D596" s="674"/>
      <c r="E596" s="269">
        <v>0</v>
      </c>
      <c r="F596" s="269">
        <v>0</v>
      </c>
    </row>
    <row r="597" spans="1:9" ht="55.15" customHeight="1" thickBot="1" x14ac:dyDescent="0.25">
      <c r="A597" s="675" t="s">
        <v>424</v>
      </c>
      <c r="B597" s="676"/>
      <c r="C597" s="676"/>
      <c r="D597" s="677"/>
      <c r="E597" s="272">
        <v>167574.46</v>
      </c>
      <c r="F597" s="272">
        <v>17370.330000000002</v>
      </c>
    </row>
    <row r="598" spans="1:9" ht="13.5" thickBot="1" x14ac:dyDescent="0.25">
      <c r="A598" s="642" t="s">
        <v>295</v>
      </c>
      <c r="B598" s="643"/>
      <c r="C598" s="643"/>
      <c r="D598" s="644"/>
      <c r="E598" s="209">
        <f>SUM(E585+E586)</f>
        <v>1705565.3</v>
      </c>
      <c r="F598" s="209">
        <f>SUM(F585+F586)</f>
        <v>1146367.3600000001</v>
      </c>
    </row>
    <row r="601" spans="1:9" x14ac:dyDescent="0.2">
      <c r="A601" s="336" t="s">
        <v>335</v>
      </c>
      <c r="B601" s="230"/>
      <c r="C601" s="230"/>
      <c r="D601" s="298"/>
      <c r="E601" s="298"/>
      <c r="F601" s="298"/>
    </row>
    <row r="602" spans="1:9" ht="13.5" thickBot="1" x14ac:dyDescent="0.25">
      <c r="A602" s="24"/>
      <c r="B602" s="24"/>
      <c r="C602" s="24"/>
    </row>
    <row r="603" spans="1:9" ht="26.25" thickBot="1" x14ac:dyDescent="0.25">
      <c r="A603" s="645"/>
      <c r="B603" s="646"/>
      <c r="C603" s="646"/>
      <c r="D603" s="647"/>
      <c r="E603" s="244" t="s">
        <v>43</v>
      </c>
      <c r="F603" s="169" t="s">
        <v>109</v>
      </c>
    </row>
    <row r="604" spans="1:9" ht="13.5" thickBot="1" x14ac:dyDescent="0.25">
      <c r="A604" s="669" t="s">
        <v>296</v>
      </c>
      <c r="B604" s="670"/>
      <c r="C604" s="670"/>
      <c r="D604" s="671"/>
      <c r="E604" s="266">
        <v>0</v>
      </c>
      <c r="F604" s="266">
        <v>0</v>
      </c>
    </row>
    <row r="605" spans="1:9" ht="13.5" thickBot="1" x14ac:dyDescent="0.25">
      <c r="A605" s="654" t="s">
        <v>297</v>
      </c>
      <c r="B605" s="655"/>
      <c r="C605" s="655"/>
      <c r="D605" s="656"/>
      <c r="E605" s="266">
        <f>SUM(E606:E607)</f>
        <v>1449413.94</v>
      </c>
      <c r="F605" s="266">
        <f>SUM(F606:F607)</f>
        <v>1779707.23</v>
      </c>
    </row>
    <row r="606" spans="1:9" ht="26.45" customHeight="1" x14ac:dyDescent="0.2">
      <c r="A606" s="634" t="s">
        <v>358</v>
      </c>
      <c r="B606" s="635"/>
      <c r="C606" s="635"/>
      <c r="D606" s="636"/>
      <c r="E606" s="274">
        <v>1449413.94</v>
      </c>
      <c r="F606" s="275">
        <v>1779707.23</v>
      </c>
    </row>
    <row r="607" spans="1:9" ht="16.149999999999999" customHeight="1" thickBot="1" x14ac:dyDescent="0.25">
      <c r="A607" s="622" t="s">
        <v>208</v>
      </c>
      <c r="B607" s="623"/>
      <c r="C607" s="623"/>
      <c r="D607" s="624"/>
      <c r="E607" s="288">
        <v>0</v>
      </c>
      <c r="F607" s="289">
        <v>0</v>
      </c>
    </row>
    <row r="608" spans="1:9" ht="13.5" thickBot="1" x14ac:dyDescent="0.25">
      <c r="A608" s="654" t="s">
        <v>298</v>
      </c>
      <c r="B608" s="655"/>
      <c r="C608" s="655"/>
      <c r="D608" s="656"/>
      <c r="E608" s="266">
        <f>SUM(E609:E615)</f>
        <v>167915.1</v>
      </c>
      <c r="F608" s="266">
        <f>SUM(F609:F615)</f>
        <v>15090.43</v>
      </c>
    </row>
    <row r="609" spans="1:6" x14ac:dyDescent="0.2">
      <c r="A609" s="625" t="s">
        <v>98</v>
      </c>
      <c r="B609" s="626"/>
      <c r="C609" s="626"/>
      <c r="D609" s="627"/>
      <c r="E609" s="408">
        <v>0</v>
      </c>
      <c r="F609" s="541">
        <v>0</v>
      </c>
    </row>
    <row r="610" spans="1:6" x14ac:dyDescent="0.2">
      <c r="A610" s="648" t="s">
        <v>14</v>
      </c>
      <c r="B610" s="649"/>
      <c r="C610" s="649"/>
      <c r="D610" s="650"/>
      <c r="E610" s="274">
        <v>0</v>
      </c>
      <c r="F610" s="275">
        <v>0</v>
      </c>
    </row>
    <row r="611" spans="1:6" x14ac:dyDescent="0.2">
      <c r="A611" s="651" t="s">
        <v>230</v>
      </c>
      <c r="B611" s="652"/>
      <c r="C611" s="652"/>
      <c r="D611" s="653"/>
      <c r="E611" s="274">
        <v>167915.1</v>
      </c>
      <c r="F611" s="275">
        <v>15090.43</v>
      </c>
    </row>
    <row r="612" spans="1:6" x14ac:dyDescent="0.2">
      <c r="A612" s="637" t="s">
        <v>209</v>
      </c>
      <c r="B612" s="638"/>
      <c r="C612" s="638"/>
      <c r="D612" s="639"/>
      <c r="E612" s="269">
        <v>0</v>
      </c>
      <c r="F612" s="270">
        <v>0</v>
      </c>
    </row>
    <row r="613" spans="1:6" x14ac:dyDescent="0.2">
      <c r="A613" s="637" t="s">
        <v>210</v>
      </c>
      <c r="B613" s="638"/>
      <c r="C613" s="638"/>
      <c r="D613" s="639"/>
      <c r="E613" s="288">
        <v>0</v>
      </c>
      <c r="F613" s="289">
        <v>0</v>
      </c>
    </row>
    <row r="614" spans="1:6" x14ac:dyDescent="0.2">
      <c r="A614" s="637" t="s">
        <v>211</v>
      </c>
      <c r="B614" s="638"/>
      <c r="C614" s="638"/>
      <c r="D614" s="639"/>
      <c r="E614" s="288">
        <v>0</v>
      </c>
      <c r="F614" s="289">
        <v>0</v>
      </c>
    </row>
    <row r="615" spans="1:6" ht="13.5" thickBot="1" x14ac:dyDescent="0.25">
      <c r="A615" s="657" t="s">
        <v>262</v>
      </c>
      <c r="B615" s="658"/>
      <c r="C615" s="658"/>
      <c r="D615" s="659"/>
      <c r="E615" s="288">
        <v>0</v>
      </c>
      <c r="F615" s="289">
        <v>0</v>
      </c>
    </row>
    <row r="616" spans="1:6" ht="13.5" thickBot="1" x14ac:dyDescent="0.25">
      <c r="A616" s="642" t="s">
        <v>153</v>
      </c>
      <c r="B616" s="643"/>
      <c r="C616" s="643"/>
      <c r="D616" s="644"/>
      <c r="E616" s="209">
        <f>E604+E605+E608</f>
        <v>1617329.04</v>
      </c>
      <c r="F616" s="209">
        <f>F604+F605+F608</f>
        <v>1794797.66</v>
      </c>
    </row>
    <row r="619" spans="1:6" x14ac:dyDescent="0.2">
      <c r="A619" s="620" t="s">
        <v>336</v>
      </c>
      <c r="B619" s="621"/>
      <c r="C619" s="621"/>
    </row>
    <row r="620" spans="1:6" ht="13.5" thickBot="1" x14ac:dyDescent="0.25">
      <c r="A620" s="153"/>
      <c r="B620" s="153"/>
      <c r="C620" s="153"/>
    </row>
    <row r="621" spans="1:6" ht="26.25" thickBot="1" x14ac:dyDescent="0.25">
      <c r="A621" s="792"/>
      <c r="B621" s="793"/>
      <c r="C621" s="793"/>
      <c r="D621" s="794"/>
      <c r="E621" s="244" t="s">
        <v>43</v>
      </c>
      <c r="F621" s="169" t="s">
        <v>109</v>
      </c>
    </row>
    <row r="622" spans="1:6" ht="13.5" thickBot="1" x14ac:dyDescent="0.25">
      <c r="A622" s="589" t="s">
        <v>297</v>
      </c>
      <c r="B622" s="851"/>
      <c r="C622" s="851"/>
      <c r="D622" s="852"/>
      <c r="E622" s="266">
        <f>E623+E624</f>
        <v>0</v>
      </c>
      <c r="F622" s="266">
        <f>F623+F624</f>
        <v>0</v>
      </c>
    </row>
    <row r="623" spans="1:6" x14ac:dyDescent="0.2">
      <c r="A623" s="625" t="s">
        <v>212</v>
      </c>
      <c r="B623" s="626"/>
      <c r="C623" s="626"/>
      <c r="D623" s="627"/>
      <c r="E623" s="267">
        <v>0</v>
      </c>
      <c r="F623" s="299">
        <v>0</v>
      </c>
    </row>
    <row r="624" spans="1:6" ht="13.5" thickBot="1" x14ac:dyDescent="0.25">
      <c r="A624" s="648" t="s">
        <v>366</v>
      </c>
      <c r="B624" s="649"/>
      <c r="C624" s="649"/>
      <c r="D624" s="650"/>
      <c r="E624" s="272">
        <v>0</v>
      </c>
      <c r="F624" s="273">
        <v>0</v>
      </c>
    </row>
    <row r="625" spans="1:6" ht="13.5" thickBot="1" x14ac:dyDescent="0.25">
      <c r="A625" s="589" t="s">
        <v>299</v>
      </c>
      <c r="B625" s="851"/>
      <c r="C625" s="851"/>
      <c r="D625" s="852"/>
      <c r="E625" s="266">
        <f>SUM(E626:E631)</f>
        <v>1451799.33</v>
      </c>
      <c r="F625" s="266">
        <f>SUM(F626:F631)</f>
        <v>1584908.41</v>
      </c>
    </row>
    <row r="626" spans="1:6" x14ac:dyDescent="0.2">
      <c r="A626" s="651" t="s">
        <v>15</v>
      </c>
      <c r="B626" s="652"/>
      <c r="C626" s="652"/>
      <c r="D626" s="653"/>
      <c r="E626" s="269">
        <v>0</v>
      </c>
      <c r="F626" s="269">
        <v>0</v>
      </c>
    </row>
    <row r="627" spans="1:6" x14ac:dyDescent="0.2">
      <c r="A627" s="637" t="s">
        <v>213</v>
      </c>
      <c r="B627" s="638"/>
      <c r="C627" s="638"/>
      <c r="D627" s="639"/>
      <c r="E627" s="269">
        <v>0</v>
      </c>
      <c r="F627" s="269">
        <v>0</v>
      </c>
    </row>
    <row r="628" spans="1:6" x14ac:dyDescent="0.2">
      <c r="A628" s="637" t="s">
        <v>214</v>
      </c>
      <c r="B628" s="638"/>
      <c r="C628" s="638"/>
      <c r="D628" s="639"/>
      <c r="E628" s="288">
        <v>1418292.34</v>
      </c>
      <c r="F628" s="288">
        <v>1584233.73</v>
      </c>
    </row>
    <row r="629" spans="1:6" x14ac:dyDescent="0.2">
      <c r="A629" s="637" t="s">
        <v>226</v>
      </c>
      <c r="B629" s="638"/>
      <c r="C629" s="638"/>
      <c r="D629" s="639"/>
      <c r="E629" s="288">
        <v>0</v>
      </c>
      <c r="F629" s="288">
        <v>0</v>
      </c>
    </row>
    <row r="630" spans="1:6" x14ac:dyDescent="0.2">
      <c r="A630" s="637" t="s">
        <v>227</v>
      </c>
      <c r="B630" s="638"/>
      <c r="C630" s="638"/>
      <c r="D630" s="639"/>
      <c r="E630" s="288">
        <v>9680.83</v>
      </c>
      <c r="F630" s="288">
        <v>665.68</v>
      </c>
    </row>
    <row r="631" spans="1:6" ht="13.5" thickBot="1" x14ac:dyDescent="0.25">
      <c r="A631" s="880" t="s">
        <v>262</v>
      </c>
      <c r="B631" s="881"/>
      <c r="C631" s="881"/>
      <c r="D631" s="882"/>
      <c r="E631" s="288">
        <v>23826.16</v>
      </c>
      <c r="F631" s="288">
        <v>9</v>
      </c>
    </row>
    <row r="632" spans="1:6" ht="13.5" thickBot="1" x14ac:dyDescent="0.25">
      <c r="A632" s="642" t="s">
        <v>153</v>
      </c>
      <c r="B632" s="643"/>
      <c r="C632" s="643"/>
      <c r="D632" s="644"/>
      <c r="E632" s="209">
        <f>SUM(E622+E625)</f>
        <v>1451799.33</v>
      </c>
      <c r="F632" s="209">
        <f>SUM(F622+F625)</f>
        <v>1584908.41</v>
      </c>
    </row>
    <row r="639" spans="1:6" x14ac:dyDescent="0.2">
      <c r="A639" s="886" t="s">
        <v>337</v>
      </c>
      <c r="B639" s="887"/>
      <c r="C639" s="887"/>
      <c r="D639" s="887"/>
      <c r="E639" s="887"/>
      <c r="F639" s="887"/>
    </row>
    <row r="640" spans="1:6" ht="13.5" thickBot="1" x14ac:dyDescent="0.25">
      <c r="A640" s="300"/>
    </row>
    <row r="641" spans="1:6" ht="13.5" thickBot="1" x14ac:dyDescent="0.25">
      <c r="A641" s="890" t="s">
        <v>128</v>
      </c>
      <c r="B641" s="891"/>
      <c r="C641" s="895" t="s">
        <v>266</v>
      </c>
      <c r="D641" s="896"/>
      <c r="E641" s="896"/>
      <c r="F641" s="897"/>
    </row>
    <row r="642" spans="1:6" ht="13.5" thickBot="1" x14ac:dyDescent="0.25">
      <c r="A642" s="685"/>
      <c r="B642" s="892"/>
      <c r="C642" s="280" t="s">
        <v>120</v>
      </c>
      <c r="D642" s="301" t="s">
        <v>121</v>
      </c>
      <c r="E642" s="302" t="s">
        <v>122</v>
      </c>
      <c r="F642" s="301" t="s">
        <v>123</v>
      </c>
    </row>
    <row r="643" spans="1:6" x14ac:dyDescent="0.2">
      <c r="A643" s="910" t="s">
        <v>22</v>
      </c>
      <c r="B643" s="911"/>
      <c r="C643" s="303">
        <f>SUM(C644:C646)</f>
        <v>0</v>
      </c>
      <c r="D643" s="303">
        <f>SUM(D644:D646)</f>
        <v>28630.21</v>
      </c>
      <c r="E643" s="303">
        <f>SUM(E644:E646)</f>
        <v>0</v>
      </c>
      <c r="F643" s="145">
        <f>SUM(F644:F646)</f>
        <v>0</v>
      </c>
    </row>
    <row r="644" spans="1:6" ht="26.25" customHeight="1" thickBot="1" x14ac:dyDescent="0.25">
      <c r="A644" s="912" t="s">
        <v>602</v>
      </c>
      <c r="B644" s="674"/>
      <c r="C644" s="303">
        <v>0</v>
      </c>
      <c r="D644" s="145">
        <v>28630.21</v>
      </c>
      <c r="E644" s="304">
        <v>0</v>
      </c>
      <c r="F644" s="145">
        <v>0</v>
      </c>
    </row>
    <row r="645" spans="1:6" hidden="1" x14ac:dyDescent="0.2">
      <c r="A645" s="912" t="s">
        <v>99</v>
      </c>
      <c r="B645" s="674"/>
      <c r="C645" s="303"/>
      <c r="D645" s="145"/>
      <c r="E645" s="304"/>
      <c r="F645" s="145"/>
    </row>
    <row r="646" spans="1:6" hidden="1" x14ac:dyDescent="0.2">
      <c r="A646" s="912" t="s">
        <v>99</v>
      </c>
      <c r="B646" s="674"/>
      <c r="C646" s="303"/>
      <c r="D646" s="145"/>
      <c r="E646" s="304"/>
      <c r="F646" s="145"/>
    </row>
    <row r="647" spans="1:6" hidden="1" x14ac:dyDescent="0.2">
      <c r="A647" s="913" t="s">
        <v>44</v>
      </c>
      <c r="B647" s="914"/>
      <c r="C647" s="303"/>
      <c r="D647" s="145"/>
      <c r="E647" s="304"/>
      <c r="F647" s="145"/>
    </row>
    <row r="648" spans="1:6" ht="13.5" hidden="1" thickBot="1" x14ac:dyDescent="0.25">
      <c r="A648" s="915" t="s">
        <v>26</v>
      </c>
      <c r="B648" s="764"/>
      <c r="C648" s="305"/>
      <c r="D648" s="306"/>
      <c r="E648" s="307"/>
      <c r="F648" s="306"/>
    </row>
    <row r="649" spans="1:6" ht="13.5" thickBot="1" x14ac:dyDescent="0.25">
      <c r="A649" s="916" t="s">
        <v>34</v>
      </c>
      <c r="B649" s="917"/>
      <c r="C649" s="209">
        <f>C643+C647+C648</f>
        <v>0</v>
      </c>
      <c r="D649" s="209">
        <f>D643+D647+D648</f>
        <v>28630.21</v>
      </c>
      <c r="E649" s="209">
        <f>E643+E647+E648</f>
        <v>0</v>
      </c>
      <c r="F649" s="209">
        <f>F643+F647+F648</f>
        <v>0</v>
      </c>
    </row>
    <row r="652" spans="1:6" ht="30" customHeight="1" x14ac:dyDescent="0.2">
      <c r="A652" s="893" t="s">
        <v>348</v>
      </c>
      <c r="B652" s="893"/>
      <c r="C652" s="893"/>
      <c r="D652" s="893"/>
      <c r="E652" s="894"/>
      <c r="F652" s="894"/>
    </row>
    <row r="654" spans="1:6" x14ac:dyDescent="0.2">
      <c r="A654" s="886" t="s">
        <v>388</v>
      </c>
      <c r="B654" s="887"/>
      <c r="C654" s="887"/>
      <c r="D654" s="887"/>
    </row>
    <row r="655" spans="1:6" ht="13.5" thickBot="1" x14ac:dyDescent="0.25"/>
    <row r="656" spans="1:6" ht="51.75" thickBot="1" x14ac:dyDescent="0.25">
      <c r="A656" s="601" t="s">
        <v>111</v>
      </c>
      <c r="B656" s="782"/>
      <c r="C656" s="189" t="s">
        <v>62</v>
      </c>
      <c r="D656" s="189" t="s">
        <v>403</v>
      </c>
    </row>
    <row r="657" spans="1:5" ht="13.5" thickBot="1" x14ac:dyDescent="0.25">
      <c r="A657" s="888" t="s">
        <v>112</v>
      </c>
      <c r="B657" s="889"/>
      <c r="C657" s="308">
        <v>122</v>
      </c>
      <c r="D657" s="309">
        <v>123</v>
      </c>
    </row>
    <row r="660" spans="1:5" x14ac:dyDescent="0.2">
      <c r="A660" s="328" t="s">
        <v>302</v>
      </c>
      <c r="B660" s="9"/>
      <c r="C660" s="9"/>
      <c r="D660" s="9"/>
      <c r="E660" s="9"/>
    </row>
    <row r="661" spans="1:5" ht="13.5" thickBot="1" x14ac:dyDescent="0.25">
      <c r="B661" s="337"/>
      <c r="C661" s="337"/>
    </row>
    <row r="662" spans="1:5" ht="51.75" thickBot="1" x14ac:dyDescent="0.25">
      <c r="A662" s="280" t="s">
        <v>29</v>
      </c>
      <c r="B662" s="301" t="s">
        <v>30</v>
      </c>
      <c r="C662" s="301" t="s">
        <v>106</v>
      </c>
      <c r="D662" s="98" t="s">
        <v>31</v>
      </c>
      <c r="E662" s="97" t="s">
        <v>32</v>
      </c>
    </row>
    <row r="663" spans="1:5" ht="63.75" x14ac:dyDescent="0.2">
      <c r="A663" s="544" t="s">
        <v>124</v>
      </c>
      <c r="B663" s="543" t="s">
        <v>603</v>
      </c>
      <c r="C663" s="542">
        <v>166350</v>
      </c>
      <c r="D663" s="545" t="s">
        <v>604</v>
      </c>
      <c r="E663" s="543" t="s">
        <v>605</v>
      </c>
    </row>
    <row r="664" spans="1:5" hidden="1" x14ac:dyDescent="0.2">
      <c r="A664" s="311" t="s">
        <v>125</v>
      </c>
      <c r="B664" s="113"/>
      <c r="C664" s="113"/>
      <c r="D664" s="112"/>
      <c r="E664" s="113"/>
    </row>
    <row r="665" spans="1:5" hidden="1" x14ac:dyDescent="0.2">
      <c r="A665" s="311" t="s">
        <v>126</v>
      </c>
      <c r="B665" s="113"/>
      <c r="C665" s="113"/>
      <c r="D665" s="112"/>
      <c r="E665" s="113"/>
    </row>
    <row r="666" spans="1:5" hidden="1" x14ac:dyDescent="0.2">
      <c r="A666" s="311" t="s">
        <v>127</v>
      </c>
      <c r="B666" s="113"/>
      <c r="C666" s="113"/>
      <c r="D666" s="112"/>
      <c r="E666" s="113"/>
    </row>
    <row r="667" spans="1:5" hidden="1" x14ac:dyDescent="0.2">
      <c r="A667" s="311" t="s">
        <v>129</v>
      </c>
      <c r="B667" s="113"/>
      <c r="C667" s="113"/>
      <c r="D667" s="112"/>
      <c r="E667" s="113"/>
    </row>
    <row r="668" spans="1:5" hidden="1" x14ac:dyDescent="0.2">
      <c r="A668" s="311" t="s">
        <v>137</v>
      </c>
      <c r="B668" s="113"/>
      <c r="C668" s="113"/>
      <c r="D668" s="112"/>
      <c r="E668" s="113"/>
    </row>
    <row r="669" spans="1:5" hidden="1" x14ac:dyDescent="0.2">
      <c r="A669" s="311" t="s">
        <v>138</v>
      </c>
      <c r="B669" s="113"/>
      <c r="C669" s="113"/>
      <c r="D669" s="112"/>
      <c r="E669" s="113"/>
    </row>
    <row r="670" spans="1:5" ht="13.5" hidden="1" thickBot="1" x14ac:dyDescent="0.25">
      <c r="A670" s="312" t="s">
        <v>114</v>
      </c>
      <c r="B670" s="313"/>
      <c r="C670" s="313"/>
      <c r="D670" s="314"/>
      <c r="E670" s="313"/>
    </row>
    <row r="673" spans="1:5" x14ac:dyDescent="0.2">
      <c r="A673" s="328" t="s">
        <v>303</v>
      </c>
      <c r="B673" s="315"/>
      <c r="C673" s="315"/>
      <c r="D673" s="315"/>
      <c r="E673" s="315"/>
    </row>
    <row r="674" spans="1:5" ht="13.5" thickBot="1" x14ac:dyDescent="0.25">
      <c r="B674" s="337"/>
      <c r="C674" s="337"/>
    </row>
    <row r="675" spans="1:5" ht="51.75" thickBot="1" x14ac:dyDescent="0.25">
      <c r="A675" s="280" t="s">
        <v>29</v>
      </c>
      <c r="B675" s="301" t="s">
        <v>30</v>
      </c>
      <c r="C675" s="301" t="s">
        <v>106</v>
      </c>
      <c r="D675" s="98" t="s">
        <v>107</v>
      </c>
      <c r="E675" s="97" t="s">
        <v>32</v>
      </c>
    </row>
    <row r="676" spans="1:5" x14ac:dyDescent="0.2">
      <c r="A676" s="544" t="s">
        <v>124</v>
      </c>
      <c r="B676" s="542" t="s">
        <v>606</v>
      </c>
      <c r="C676" s="542">
        <v>0</v>
      </c>
      <c r="D676" s="310"/>
      <c r="E676" s="141"/>
    </row>
    <row r="677" spans="1:5" hidden="1" x14ac:dyDescent="0.2">
      <c r="A677" s="311" t="s">
        <v>125</v>
      </c>
      <c r="B677" s="113"/>
      <c r="C677" s="113"/>
      <c r="D677" s="112"/>
      <c r="E677" s="113"/>
    </row>
    <row r="678" spans="1:5" hidden="1" x14ac:dyDescent="0.2">
      <c r="A678" s="311" t="s">
        <v>126</v>
      </c>
      <c r="B678" s="113"/>
      <c r="C678" s="113"/>
      <c r="D678" s="112"/>
      <c r="E678" s="113"/>
    </row>
    <row r="679" spans="1:5" hidden="1" x14ac:dyDescent="0.2">
      <c r="A679" s="311" t="s">
        <v>127</v>
      </c>
      <c r="B679" s="113"/>
      <c r="C679" s="113"/>
      <c r="D679" s="112"/>
      <c r="E679" s="113"/>
    </row>
    <row r="680" spans="1:5" hidden="1" x14ac:dyDescent="0.2">
      <c r="A680" s="311" t="s">
        <v>129</v>
      </c>
      <c r="B680" s="113"/>
      <c r="C680" s="113"/>
      <c r="D680" s="112"/>
      <c r="E680" s="113"/>
    </row>
    <row r="681" spans="1:5" hidden="1" x14ac:dyDescent="0.2">
      <c r="A681" s="311" t="s">
        <v>137</v>
      </c>
      <c r="B681" s="113"/>
      <c r="C681" s="113"/>
      <c r="D681" s="112"/>
      <c r="E681" s="113"/>
    </row>
    <row r="682" spans="1:5" hidden="1" x14ac:dyDescent="0.2">
      <c r="A682" s="311" t="s">
        <v>138</v>
      </c>
      <c r="B682" s="113"/>
      <c r="C682" s="113"/>
      <c r="D682" s="112"/>
      <c r="E682" s="113"/>
    </row>
    <row r="683" spans="1:5" ht="13.5" hidden="1" thickBot="1" x14ac:dyDescent="0.25">
      <c r="A683" s="312" t="s">
        <v>114</v>
      </c>
      <c r="B683" s="313"/>
      <c r="C683" s="313"/>
      <c r="D683" s="314"/>
      <c r="E683" s="313"/>
    </row>
    <row r="691" spans="1:7" x14ac:dyDescent="0.2">
      <c r="A691" s="338"/>
      <c r="B691" s="338"/>
      <c r="C691" s="908"/>
      <c r="D691" s="909"/>
      <c r="E691" s="338"/>
      <c r="F691" s="338"/>
    </row>
    <row r="692" spans="1:7" x14ac:dyDescent="0.2">
      <c r="A692" s="339" t="s">
        <v>308</v>
      </c>
      <c r="B692" s="339"/>
      <c r="C692" s="908" t="s">
        <v>28</v>
      </c>
      <c r="D692" s="909"/>
      <c r="E692" s="339"/>
      <c r="F692" s="898" t="s">
        <v>305</v>
      </c>
      <c r="G692" s="898"/>
    </row>
    <row r="693" spans="1:7" x14ac:dyDescent="0.2">
      <c r="A693" s="339" t="s">
        <v>306</v>
      </c>
      <c r="B693" s="323"/>
      <c r="C693" s="898" t="s">
        <v>304</v>
      </c>
      <c r="D693" s="899"/>
      <c r="E693" s="339"/>
      <c r="F693" s="898" t="s">
        <v>307</v>
      </c>
      <c r="G693" s="898"/>
    </row>
  </sheetData>
  <mergeCells count="418">
    <mergeCell ref="F3:J3"/>
    <mergeCell ref="A575:D575"/>
    <mergeCell ref="A546:B546"/>
    <mergeCell ref="A562:D562"/>
    <mergeCell ref="A563:D563"/>
    <mergeCell ref="A566:D566"/>
    <mergeCell ref="A52:C52"/>
    <mergeCell ref="A61:C61"/>
    <mergeCell ref="A556:B556"/>
    <mergeCell ref="A552:B552"/>
    <mergeCell ref="A66:C66"/>
    <mergeCell ref="A549:B549"/>
    <mergeCell ref="A550:B550"/>
    <mergeCell ref="A551:B551"/>
    <mergeCell ref="A565:D565"/>
    <mergeCell ref="A533:D533"/>
    <mergeCell ref="A538:D538"/>
    <mergeCell ref="A541:D541"/>
    <mergeCell ref="A540:D540"/>
    <mergeCell ref="A543:D543"/>
    <mergeCell ref="A564:D564"/>
    <mergeCell ref="A553:B553"/>
    <mergeCell ref="A535:D535"/>
    <mergeCell ref="A536:D536"/>
    <mergeCell ref="C693:D693"/>
    <mergeCell ref="F693:G693"/>
    <mergeCell ref="A480:I480"/>
    <mergeCell ref="A495:C495"/>
    <mergeCell ref="D545:D546"/>
    <mergeCell ref="A94:E94"/>
    <mergeCell ref="A482:E482"/>
    <mergeCell ref="A101:D101"/>
    <mergeCell ref="C692:D692"/>
    <mergeCell ref="A643:B643"/>
    <mergeCell ref="A644:B644"/>
    <mergeCell ref="A645:B645"/>
    <mergeCell ref="A646:B646"/>
    <mergeCell ref="A647:B647"/>
    <mergeCell ref="A648:B648"/>
    <mergeCell ref="A649:B649"/>
    <mergeCell ref="C691:D691"/>
    <mergeCell ref="F692:G692"/>
    <mergeCell ref="A390:I390"/>
    <mergeCell ref="A656:B656"/>
    <mergeCell ref="A589:D589"/>
    <mergeCell ref="A592:D592"/>
    <mergeCell ref="A579:D579"/>
    <mergeCell ref="A582:D582"/>
    <mergeCell ref="A654:D654"/>
    <mergeCell ref="A657:B657"/>
    <mergeCell ref="A627:D627"/>
    <mergeCell ref="A622:D622"/>
    <mergeCell ref="A623:D623"/>
    <mergeCell ref="A641:B642"/>
    <mergeCell ref="A652:F652"/>
    <mergeCell ref="C641:F641"/>
    <mergeCell ref="A628:D628"/>
    <mergeCell ref="A632:D632"/>
    <mergeCell ref="A639:F639"/>
    <mergeCell ref="A584:D584"/>
    <mergeCell ref="A629:D629"/>
    <mergeCell ref="A630:D630"/>
    <mergeCell ref="A631:D631"/>
    <mergeCell ref="A626:D626"/>
    <mergeCell ref="A567:D567"/>
    <mergeCell ref="A571:D571"/>
    <mergeCell ref="A573:D573"/>
    <mergeCell ref="A594:D594"/>
    <mergeCell ref="A595:D595"/>
    <mergeCell ref="A576:D576"/>
    <mergeCell ref="A591:D591"/>
    <mergeCell ref="A577:D577"/>
    <mergeCell ref="A578:D578"/>
    <mergeCell ref="A570:D570"/>
    <mergeCell ref="A574:D574"/>
    <mergeCell ref="A569:D569"/>
    <mergeCell ref="A568:D568"/>
    <mergeCell ref="A586:D586"/>
    <mergeCell ref="A572:D572"/>
    <mergeCell ref="A621:D621"/>
    <mergeCell ref="A624:D624"/>
    <mergeCell ref="A625:D625"/>
    <mergeCell ref="A605:D605"/>
    <mergeCell ref="A547:B547"/>
    <mergeCell ref="A548:B548"/>
    <mergeCell ref="A531:D531"/>
    <mergeCell ref="A532:D532"/>
    <mergeCell ref="A545:B545"/>
    <mergeCell ref="C545:C546"/>
    <mergeCell ref="A537:D537"/>
    <mergeCell ref="A539:D539"/>
    <mergeCell ref="A527:D527"/>
    <mergeCell ref="A528:D528"/>
    <mergeCell ref="A529:D529"/>
    <mergeCell ref="A534:D534"/>
    <mergeCell ref="A530:D530"/>
    <mergeCell ref="A518:D518"/>
    <mergeCell ref="A519:D519"/>
    <mergeCell ref="A520:D520"/>
    <mergeCell ref="A521:D521"/>
    <mergeCell ref="A522:D522"/>
    <mergeCell ref="A523:D523"/>
    <mergeCell ref="A524:D524"/>
    <mergeCell ref="A525:D525"/>
    <mergeCell ref="A526:D526"/>
    <mergeCell ref="A512:D512"/>
    <mergeCell ref="A513:D513"/>
    <mergeCell ref="A514:D514"/>
    <mergeCell ref="A515:D515"/>
    <mergeCell ref="A516:D516"/>
    <mergeCell ref="A421:B421"/>
    <mergeCell ref="A517:D517"/>
    <mergeCell ref="A510:D510"/>
    <mergeCell ref="A189:B189"/>
    <mergeCell ref="A200:B200"/>
    <mergeCell ref="A196:B196"/>
    <mergeCell ref="A206:B206"/>
    <mergeCell ref="A207:B207"/>
    <mergeCell ref="A302:B302"/>
    <mergeCell ref="A303:B303"/>
    <mergeCell ref="A304:B304"/>
    <mergeCell ref="A305:B305"/>
    <mergeCell ref="A306:B306"/>
    <mergeCell ref="A307:B307"/>
    <mergeCell ref="A315:B315"/>
    <mergeCell ref="A361:B361"/>
    <mergeCell ref="A369:B369"/>
    <mergeCell ref="A370:B370"/>
    <mergeCell ref="A375:B375"/>
    <mergeCell ref="A511:D511"/>
    <mergeCell ref="A422:B422"/>
    <mergeCell ref="A199:B199"/>
    <mergeCell ref="C437:D437"/>
    <mergeCell ref="A507:D507"/>
    <mergeCell ref="A508:D508"/>
    <mergeCell ref="A509:D509"/>
    <mergeCell ref="A501:D501"/>
    <mergeCell ref="A502:D502"/>
    <mergeCell ref="A503:D503"/>
    <mergeCell ref="A497:D497"/>
    <mergeCell ref="A498:D498"/>
    <mergeCell ref="A499:D499"/>
    <mergeCell ref="A423:B423"/>
    <mergeCell ref="A209:B209"/>
    <mergeCell ref="A226:B226"/>
    <mergeCell ref="A324:C324"/>
    <mergeCell ref="A312:B312"/>
    <mergeCell ref="A313:B313"/>
    <mergeCell ref="A318:B318"/>
    <mergeCell ref="A201:B201"/>
    <mergeCell ref="A202:B202"/>
    <mergeCell ref="A205:B205"/>
    <mergeCell ref="A217:B217"/>
    <mergeCell ref="A59:B59"/>
    <mergeCell ref="A29:I29"/>
    <mergeCell ref="A4:I4"/>
    <mergeCell ref="A5:I5"/>
    <mergeCell ref="A153:I153"/>
    <mergeCell ref="A155:B155"/>
    <mergeCell ref="A162:B162"/>
    <mergeCell ref="A156:B156"/>
    <mergeCell ref="A44:B44"/>
    <mergeCell ref="H7:H8"/>
    <mergeCell ref="G7:G8"/>
    <mergeCell ref="I7:I8"/>
    <mergeCell ref="A9:I9"/>
    <mergeCell ref="A19:I19"/>
    <mergeCell ref="B7:B8"/>
    <mergeCell ref="A7:A8"/>
    <mergeCell ref="C7:C8"/>
    <mergeCell ref="D7:D8"/>
    <mergeCell ref="B6:G6"/>
    <mergeCell ref="A34:I34"/>
    <mergeCell ref="A50:B50"/>
    <mergeCell ref="A120:C120"/>
    <mergeCell ref="F7:F8"/>
    <mergeCell ref="E7:E8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A54:B54"/>
    <mergeCell ref="A55:B55"/>
    <mergeCell ref="E173:E174"/>
    <mergeCell ref="F173:H173"/>
    <mergeCell ref="I173:I174"/>
    <mergeCell ref="A126:D126"/>
    <mergeCell ref="A128:B128"/>
    <mergeCell ref="A109:G109"/>
    <mergeCell ref="G111:I111"/>
    <mergeCell ref="B111:F111"/>
    <mergeCell ref="A131:B131"/>
    <mergeCell ref="A129:B129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1:I171"/>
    <mergeCell ref="B175:D175"/>
    <mergeCell ref="A68:B68"/>
    <mergeCell ref="A173:D174"/>
    <mergeCell ref="A231:B231"/>
    <mergeCell ref="A239:D239"/>
    <mergeCell ref="A232:B232"/>
    <mergeCell ref="A241:B241"/>
    <mergeCell ref="A233:B233"/>
    <mergeCell ref="A234:B234"/>
    <mergeCell ref="A235:B235"/>
    <mergeCell ref="A236:B236"/>
    <mergeCell ref="A213:B213"/>
    <mergeCell ref="A299:B299"/>
    <mergeCell ref="A309:B309"/>
    <mergeCell ref="A286:D286"/>
    <mergeCell ref="A283:B283"/>
    <mergeCell ref="A297:B297"/>
    <mergeCell ref="A298:B298"/>
    <mergeCell ref="A250:E250"/>
    <mergeCell ref="A243:B243"/>
    <mergeCell ref="B262:E262"/>
    <mergeCell ref="B254:E254"/>
    <mergeCell ref="A244:B244"/>
    <mergeCell ref="A275:B275"/>
    <mergeCell ref="A284:B284"/>
    <mergeCell ref="A293:B293"/>
    <mergeCell ref="A294:B294"/>
    <mergeCell ref="A295:B295"/>
    <mergeCell ref="A242:B242"/>
    <mergeCell ref="A277:B277"/>
    <mergeCell ref="A278:B278"/>
    <mergeCell ref="A301:B301"/>
    <mergeCell ref="A308:B308"/>
    <mergeCell ref="A336:B336"/>
    <mergeCell ref="A337:B337"/>
    <mergeCell ref="A339:B339"/>
    <mergeCell ref="A342:B342"/>
    <mergeCell ref="A335:B335"/>
    <mergeCell ref="A341:B341"/>
    <mergeCell ref="A338:B338"/>
    <mergeCell ref="A340:B340"/>
    <mergeCell ref="A285:B285"/>
    <mergeCell ref="A273:E273"/>
    <mergeCell ref="D252:E252"/>
    <mergeCell ref="B252:C252"/>
    <mergeCell ref="A276:B276"/>
    <mergeCell ref="A321:C321"/>
    <mergeCell ref="A288:B288"/>
    <mergeCell ref="A289:B289"/>
    <mergeCell ref="A290:B290"/>
    <mergeCell ref="A291:B291"/>
    <mergeCell ref="A292:B292"/>
    <mergeCell ref="G326:H326"/>
    <mergeCell ref="G327:H327"/>
    <mergeCell ref="G328:H328"/>
    <mergeCell ref="A328:B328"/>
    <mergeCell ref="A333:B333"/>
    <mergeCell ref="A334:B334"/>
    <mergeCell ref="A326:B326"/>
    <mergeCell ref="A327:B327"/>
    <mergeCell ref="A329:B329"/>
    <mergeCell ref="A332:B332"/>
    <mergeCell ref="A330:B330"/>
    <mergeCell ref="A331:B331"/>
    <mergeCell ref="A62:B62"/>
    <mergeCell ref="A180:D180"/>
    <mergeCell ref="A192:B192"/>
    <mergeCell ref="A193:B193"/>
    <mergeCell ref="A194:B194"/>
    <mergeCell ref="A225:B225"/>
    <mergeCell ref="A197:B197"/>
    <mergeCell ref="A208:B208"/>
    <mergeCell ref="A211:B211"/>
    <mergeCell ref="A198:B198"/>
    <mergeCell ref="B177:D177"/>
    <mergeCell ref="B178:D178"/>
    <mergeCell ref="A190:B190"/>
    <mergeCell ref="A191:B191"/>
    <mergeCell ref="A185:G185"/>
    <mergeCell ref="A195:B195"/>
    <mergeCell ref="A188:B188"/>
    <mergeCell ref="A203:B203"/>
    <mergeCell ref="A210:B210"/>
    <mergeCell ref="A212:B212"/>
    <mergeCell ref="A223:B223"/>
    <mergeCell ref="A214:B214"/>
    <mergeCell ref="A215:B215"/>
    <mergeCell ref="A216:B216"/>
    <mergeCell ref="A365:B365"/>
    <mergeCell ref="A343:B343"/>
    <mergeCell ref="A344:B344"/>
    <mergeCell ref="A354:E354"/>
    <mergeCell ref="A345:B345"/>
    <mergeCell ref="A346:B346"/>
    <mergeCell ref="A362:B362"/>
    <mergeCell ref="A357:B357"/>
    <mergeCell ref="A348:B348"/>
    <mergeCell ref="A363:B363"/>
    <mergeCell ref="A347:B347"/>
    <mergeCell ref="A356:B356"/>
    <mergeCell ref="A360:B360"/>
    <mergeCell ref="A349:B349"/>
    <mergeCell ref="A505:D505"/>
    <mergeCell ref="A506:D506"/>
    <mergeCell ref="A443:B443"/>
    <mergeCell ref="A444:B444"/>
    <mergeCell ref="A483:B483"/>
    <mergeCell ref="C483:D483"/>
    <mergeCell ref="A484:B484"/>
    <mergeCell ref="C484:D484"/>
    <mergeCell ref="A415:C415"/>
    <mergeCell ref="A445:B445"/>
    <mergeCell ref="A446:B446"/>
    <mergeCell ref="A447:B447"/>
    <mergeCell ref="A448:B448"/>
    <mergeCell ref="A500:D500"/>
    <mergeCell ref="A504:D504"/>
    <mergeCell ref="A437:B437"/>
    <mergeCell ref="A427:B427"/>
    <mergeCell ref="C436:D436"/>
    <mergeCell ref="A436:B436"/>
    <mergeCell ref="A441:C441"/>
    <mergeCell ref="A440:D440"/>
    <mergeCell ref="A417:B417"/>
    <mergeCell ref="A418:B418"/>
    <mergeCell ref="A419:B419"/>
    <mergeCell ref="A615:D615"/>
    <mergeCell ref="A616:D616"/>
    <mergeCell ref="A587:D587"/>
    <mergeCell ref="A585:D585"/>
    <mergeCell ref="A590:D590"/>
    <mergeCell ref="A588:D588"/>
    <mergeCell ref="A604:D604"/>
    <mergeCell ref="A596:D596"/>
    <mergeCell ref="A597:D597"/>
    <mergeCell ref="A420:B420"/>
    <mergeCell ref="A426:B426"/>
    <mergeCell ref="A619:C619"/>
    <mergeCell ref="A607:D607"/>
    <mergeCell ref="A609:D609"/>
    <mergeCell ref="A428:B428"/>
    <mergeCell ref="A429:B429"/>
    <mergeCell ref="A424:B424"/>
    <mergeCell ref="A430:B430"/>
    <mergeCell ref="A555:B555"/>
    <mergeCell ref="A606:D606"/>
    <mergeCell ref="A612:D612"/>
    <mergeCell ref="A613:D613"/>
    <mergeCell ref="A593:D593"/>
    <mergeCell ref="A554:B554"/>
    <mergeCell ref="A598:D598"/>
    <mergeCell ref="A603:D603"/>
    <mergeCell ref="A557:B557"/>
    <mergeCell ref="A560:C560"/>
    <mergeCell ref="A610:D610"/>
    <mergeCell ref="A425:B425"/>
    <mergeCell ref="A611:D611"/>
    <mergeCell ref="A608:D608"/>
    <mergeCell ref="A614:D614"/>
    <mergeCell ref="A316:B316"/>
    <mergeCell ref="A314:B314"/>
    <mergeCell ref="A296:B296"/>
    <mergeCell ref="A310:B310"/>
    <mergeCell ref="A311:B311"/>
    <mergeCell ref="A300:B300"/>
    <mergeCell ref="A317:B317"/>
    <mergeCell ref="A367:B367"/>
    <mergeCell ref="B394:D394"/>
    <mergeCell ref="A376:B376"/>
    <mergeCell ref="A385:E385"/>
    <mergeCell ref="A382:B382"/>
    <mergeCell ref="A392:I392"/>
    <mergeCell ref="A373:D373"/>
    <mergeCell ref="A366:B366"/>
    <mergeCell ref="A368:B368"/>
    <mergeCell ref="F394:H394"/>
    <mergeCell ref="A383:B383"/>
    <mergeCell ref="A377:B377"/>
    <mergeCell ref="A394:A395"/>
    <mergeCell ref="A380:E380"/>
    <mergeCell ref="A358:B358"/>
    <mergeCell ref="A359:B359"/>
    <mergeCell ref="A364:B364"/>
    <mergeCell ref="A60:B60"/>
    <mergeCell ref="A133:B133"/>
    <mergeCell ref="A111:A112"/>
    <mergeCell ref="A187:B187"/>
    <mergeCell ref="A281:B281"/>
    <mergeCell ref="A282:B282"/>
    <mergeCell ref="A134:B134"/>
    <mergeCell ref="A132:B132"/>
    <mergeCell ref="A163:B163"/>
    <mergeCell ref="A135:B135"/>
    <mergeCell ref="A279:B279"/>
    <mergeCell ref="A221:E221"/>
    <mergeCell ref="A218:B218"/>
    <mergeCell ref="A227:B227"/>
    <mergeCell ref="A130:B130"/>
    <mergeCell ref="A224:B224"/>
    <mergeCell ref="A229:B229"/>
    <mergeCell ref="A230:B230"/>
    <mergeCell ref="A280:B280"/>
    <mergeCell ref="A228:B228"/>
    <mergeCell ref="A204:B204"/>
    <mergeCell ref="A127:C127"/>
    <mergeCell ref="B179:D179"/>
    <mergeCell ref="B176:D176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&amp;C&amp;"-,Standardowy"&lt;Nazwa jednostki&gt;
Informacja dodatkowa do sprawozdania finansowego za rok obrotowy zakończony 31 grudnia 20...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3" max="8" man="1"/>
    <brk id="541" max="16383" man="1"/>
    <brk id="559" max="16383" man="1"/>
    <brk id="580" max="16383" man="1"/>
    <brk id="599" max="16383" man="1"/>
    <brk id="637" max="16383" man="1"/>
    <brk id="6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Bilans</vt:lpstr>
      <vt:lpstr>RZiS</vt:lpstr>
      <vt:lpstr>ZZwF</vt:lpstr>
      <vt:lpstr>Noty</vt:lpstr>
      <vt:lpstr>ZZwF!Obszar_wydruku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Chałupka Marta</cp:lastModifiedBy>
  <cp:lastPrinted>2024-05-07T08:46:49Z</cp:lastPrinted>
  <dcterms:created xsi:type="dcterms:W3CDTF">2005-12-16T09:59:57Z</dcterms:created>
  <dcterms:modified xsi:type="dcterms:W3CDTF">2024-05-07T10:51:37Z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