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BILANSE\BILANS 2024\BILANS KOREKTA\DO PUBLIKACJI\"/>
    </mc:Choice>
  </mc:AlternateContent>
  <bookViews>
    <workbookView xWindow="-120" yWindow="-120" windowWidth="29040" windowHeight="15840" tabRatio="599" firstSheet="1" activeTab="1"/>
  </bookViews>
  <sheets>
    <sheet name="BExRepositorySheet" sheetId="2" state="veryHidden" r:id="rId1"/>
    <sheet name="Załącznik 21 korekta" sheetId="67" r:id="rId2"/>
    <sheet name="II.1.6. korekta" sheetId="71" r:id="rId3"/>
    <sheet name="II.2.5.g. korekta" sheetId="72" r:id="rId4"/>
  </sheets>
  <calcPr calcId="162913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72" l="1"/>
  <c r="D34" i="72"/>
  <c r="C34" i="72"/>
  <c r="B34" i="72"/>
  <c r="E10" i="72"/>
  <c r="D10" i="72"/>
  <c r="C10" i="72"/>
  <c r="B10" i="72"/>
  <c r="E182" i="67" l="1"/>
  <c r="F182" i="67"/>
  <c r="G182" i="67"/>
  <c r="H182" i="67"/>
  <c r="I182" i="67"/>
  <c r="C457" i="67" l="1"/>
  <c r="B463" i="67"/>
  <c r="E619" i="67" l="1"/>
  <c r="F619" i="67"/>
  <c r="E622" i="67"/>
  <c r="F622" i="67"/>
  <c r="F630" i="67" l="1"/>
  <c r="E630" i="67"/>
  <c r="C359" i="67"/>
  <c r="C463" i="67" l="1"/>
  <c r="C413" i="67" l="1"/>
  <c r="D413" i="67"/>
  <c r="E413" i="67"/>
  <c r="F413" i="67"/>
  <c r="G413" i="67"/>
  <c r="H413" i="67"/>
  <c r="B413" i="67"/>
  <c r="I411" i="67"/>
  <c r="I410" i="67"/>
  <c r="I409" i="67"/>
  <c r="D95" i="67"/>
  <c r="C95" i="67"/>
  <c r="B95" i="67"/>
  <c r="I404" i="67"/>
  <c r="I405" i="67"/>
  <c r="I406" i="67"/>
  <c r="I407" i="67"/>
  <c r="I401" i="67"/>
  <c r="I402" i="67"/>
  <c r="I400" i="67"/>
  <c r="I398" i="67"/>
  <c r="H403" i="67"/>
  <c r="G403" i="67"/>
  <c r="F403" i="67"/>
  <c r="H399" i="67"/>
  <c r="G399" i="67"/>
  <c r="F399" i="67"/>
  <c r="E403" i="67"/>
  <c r="E399" i="67"/>
  <c r="E92" i="67"/>
  <c r="E91" i="67"/>
  <c r="D287" i="67"/>
  <c r="C287" i="67"/>
  <c r="E268" i="67"/>
  <c r="E271" i="67" s="1"/>
  <c r="D268" i="67"/>
  <c r="D271" i="67" s="1"/>
  <c r="C268" i="67"/>
  <c r="C271" i="67" s="1"/>
  <c r="B268" i="67"/>
  <c r="B271" i="67" s="1"/>
  <c r="C260" i="67"/>
  <c r="C263" i="67" s="1"/>
  <c r="D260" i="67"/>
  <c r="D263" i="67" s="1"/>
  <c r="E260" i="67"/>
  <c r="E263" i="67" s="1"/>
  <c r="B260" i="67"/>
  <c r="B263" i="67" s="1"/>
  <c r="D226" i="67"/>
  <c r="C226" i="67"/>
  <c r="D129" i="67"/>
  <c r="C129" i="67"/>
  <c r="I30" i="67"/>
  <c r="I32" i="67"/>
  <c r="I31" i="67"/>
  <c r="F116" i="67"/>
  <c r="G116" i="67"/>
  <c r="H116" i="67"/>
  <c r="I116" i="67"/>
  <c r="C458" i="67"/>
  <c r="B458" i="67"/>
  <c r="B457" i="67" s="1"/>
  <c r="F657" i="67"/>
  <c r="F663" i="67" s="1"/>
  <c r="E657" i="67"/>
  <c r="E663" i="67" s="1"/>
  <c r="D657" i="67"/>
  <c r="D663" i="67" s="1"/>
  <c r="C657" i="67"/>
  <c r="C663" i="67" s="1"/>
  <c r="F639" i="67"/>
  <c r="E639" i="67"/>
  <c r="F636" i="67"/>
  <c r="E636" i="67"/>
  <c r="D571" i="67"/>
  <c r="C571" i="67"/>
  <c r="F525" i="67"/>
  <c r="E525" i="67"/>
  <c r="F512" i="67"/>
  <c r="E512" i="67"/>
  <c r="C423" i="67"/>
  <c r="C432" i="67" s="1"/>
  <c r="D403" i="67"/>
  <c r="C403" i="67"/>
  <c r="B403" i="67"/>
  <c r="D399" i="67"/>
  <c r="C399" i="67"/>
  <c r="B399" i="67"/>
  <c r="E116" i="67"/>
  <c r="D116" i="67"/>
  <c r="C116" i="67"/>
  <c r="B116" i="67"/>
  <c r="D379" i="67"/>
  <c r="C379" i="67"/>
  <c r="C246" i="67"/>
  <c r="D246" i="67"/>
  <c r="C230" i="67"/>
  <c r="D230" i="67"/>
  <c r="C234" i="67"/>
  <c r="D234" i="67"/>
  <c r="C67" i="67"/>
  <c r="D359" i="67"/>
  <c r="C367" i="67"/>
  <c r="C372" i="67" s="1"/>
  <c r="D367" i="67"/>
  <c r="C329" i="67"/>
  <c r="D329" i="67"/>
  <c r="C340" i="67"/>
  <c r="D320" i="67"/>
  <c r="C320" i="67"/>
  <c r="D93" i="67"/>
  <c r="C93" i="67"/>
  <c r="B93" i="67"/>
  <c r="E90" i="67"/>
  <c r="E87" i="67"/>
  <c r="E86" i="67"/>
  <c r="E85" i="67"/>
  <c r="D84" i="67"/>
  <c r="C84" i="67"/>
  <c r="B84" i="67"/>
  <c r="E83" i="67"/>
  <c r="E82" i="67"/>
  <c r="D81" i="67"/>
  <c r="C81" i="67"/>
  <c r="B81" i="67"/>
  <c r="E80" i="67"/>
  <c r="H33" i="67"/>
  <c r="G33" i="67"/>
  <c r="F33" i="67"/>
  <c r="E33" i="67"/>
  <c r="D33" i="67"/>
  <c r="C33" i="67"/>
  <c r="B33" i="67"/>
  <c r="I399" i="67" l="1"/>
  <c r="F408" i="67"/>
  <c r="F414" i="67" s="1"/>
  <c r="C238" i="67"/>
  <c r="E93" i="67"/>
  <c r="I403" i="67"/>
  <c r="I408" i="67" s="1"/>
  <c r="H408" i="67"/>
  <c r="H414" i="67" s="1"/>
  <c r="C88" i="67"/>
  <c r="C96" i="67" s="1"/>
  <c r="G408" i="67"/>
  <c r="I33" i="67"/>
  <c r="D88" i="67"/>
  <c r="D96" i="67" s="1"/>
  <c r="E408" i="67"/>
  <c r="E414" i="67" s="1"/>
  <c r="F646" i="67"/>
  <c r="E646" i="67"/>
  <c r="B408" i="67"/>
  <c r="B414" i="67" s="1"/>
  <c r="E81" i="67"/>
  <c r="G414" i="67"/>
  <c r="E95" i="67"/>
  <c r="D372" i="67"/>
  <c r="C68" i="67"/>
  <c r="D238" i="67"/>
  <c r="D408" i="67"/>
  <c r="D414" i="67" s="1"/>
  <c r="I412" i="67"/>
  <c r="F593" i="67"/>
  <c r="E593" i="67"/>
  <c r="F555" i="67"/>
  <c r="E555" i="67"/>
  <c r="C351" i="67"/>
  <c r="I413" i="67"/>
  <c r="B88" i="67"/>
  <c r="B96" i="67" s="1"/>
  <c r="C408" i="67"/>
  <c r="C414" i="67" s="1"/>
  <c r="E84" i="67"/>
  <c r="E88" i="67" s="1"/>
  <c r="E96" i="67" l="1"/>
  <c r="I414" i="67"/>
</calcChain>
</file>

<file path=xl/sharedStrings.xml><?xml version="1.0" encoding="utf-8"?>
<sst xmlns="http://schemas.openxmlformats.org/spreadsheetml/2006/main" count="741" uniqueCount="487">
  <si>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</si>
  <si>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</si>
  <si>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</si>
  <si>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</si>
  <si>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</si>
  <si>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</si>
  <si>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</si>
  <si>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</si>
  <si>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</si>
  <si>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</si>
  <si>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</si>
  <si>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</si>
  <si>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</si>
  <si>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</si>
  <si>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</si>
  <si>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</si>
  <si>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</si>
  <si>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</si>
  <si>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</si>
  <si>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</si>
  <si>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</si>
  <si>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</si>
  <si>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</si>
  <si>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</si>
  <si>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</si>
  <si>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Instytucje Kultury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</si>
  <si>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</si>
  <si>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</si>
  <si>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</si>
  <si>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</si>
  <si>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</si>
  <si>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</si>
  <si>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</si>
  <si>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</si>
  <si>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</si>
  <si>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</si>
  <si>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</si>
  <si>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</si>
  <si>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</si>
  <si>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</si>
  <si>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</si>
  <si>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</si>
  <si>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</si>
  <si>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</si>
  <si>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</si>
  <si>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</si>
  <si>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</si>
  <si>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</si>
  <si>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</si>
  <si>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</si>
  <si>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</si>
  <si>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</si>
  <si>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</si>
  <si>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</si>
  <si>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</si>
  <si>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</si>
  <si>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</si>
  <si>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</si>
  <si>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</si>
  <si>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</si>
  <si>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</si>
  <si>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</si>
  <si>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</si>
  <si>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</si>
  <si>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</si>
  <si>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</si>
  <si>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</si>
  <si>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</si>
  <si>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</si>
  <si>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</si>
  <si>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</si>
  <si>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</si>
  <si>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</si>
  <si>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</si>
  <si>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</si>
  <si>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</si>
  <si>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</si>
  <si>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</si>
  <si>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</si>
  <si>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</si>
  <si>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</si>
  <si>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</si>
  <si>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</si>
  <si>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</si>
  <si>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</si>
  <si>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</si>
  <si>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</si>
  <si>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</si>
  <si>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</si>
  <si>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</si>
  <si>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</si>
  <si>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</si>
  <si>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</si>
  <si>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</si>
  <si>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</si>
  <si>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</si>
  <si>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</si>
  <si>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</si>
  <si>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</si>
  <si>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</si>
  <si>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</si>
  <si>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</si>
  <si>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</si>
  <si>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</si>
  <si>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</si>
  <si>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</si>
  <si>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</si>
  <si>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</si>
  <si>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</si>
  <si>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</si>
  <si>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</si>
  <si>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</si>
  <si>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</si>
  <si>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</si>
  <si>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</si>
  <si>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</si>
  <si>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</si>
  <si>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</si>
  <si>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</si>
  <si>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</si>
  <si>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</si>
  <si>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</si>
  <si>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</si>
  <si>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</si>
  <si>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</si>
  <si>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</si>
  <si>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</si>
  <si>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</si>
  <si>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</si>
  <si>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</si>
  <si>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</si>
  <si>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</si>
  <si>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</si>
  <si>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</si>
  <si>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</si>
  <si>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</si>
  <si>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Razem: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</si>
  <si>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</si>
  <si>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</si>
  <si>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</si>
  <si>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</si>
  <si>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</si>
  <si>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</si>
  <si>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</si>
  <si>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</si>
  <si>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</si>
  <si>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</si>
  <si>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</si>
  <si>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</si>
  <si>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</si>
  <si>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</si>
  <si>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</si>
  <si>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</si>
  <si>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</si>
  <si>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</si>
  <si>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</si>
  <si>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</si>
  <si>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</si>
  <si>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</si>
  <si>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</si>
  <si>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</si>
  <si>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</si>
  <si>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</si>
  <si>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</si>
  <si>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</si>
  <si>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</si>
  <si>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</si>
  <si>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</si>
  <si>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</si>
  <si>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</si>
  <si>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</si>
  <si>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</si>
  <si>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</si>
  <si>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</si>
  <si>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</si>
  <si>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</si>
  <si>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</si>
  <si>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</si>
  <si>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</si>
  <si>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</si>
  <si>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</si>
  <si>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</si>
  <si>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</si>
  <si>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</si>
  <si>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</si>
  <si>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</si>
  <si>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</si>
  <si>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</si>
  <si>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</si>
  <si>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</si>
  <si>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</si>
  <si>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</si>
  <si>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</si>
  <si>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</si>
  <si>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</si>
  <si>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</si>
  <si>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</si>
  <si>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</si>
  <si>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</si>
  <si>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</si>
  <si>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</si>
  <si>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</si>
  <si>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</si>
  <si>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</si>
  <si>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</si>
  <si>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</si>
  <si>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</si>
  <si>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</si>
  <si>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</si>
  <si>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</si>
  <si>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</si>
  <si>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</si>
  <si>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</si>
  <si>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</si>
  <si>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</si>
  <si>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</si>
  <si>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</si>
  <si>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</si>
  <si>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</si>
  <si>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</si>
  <si>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</si>
  <si>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</si>
  <si>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</si>
  <si>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</si>
  <si>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</si>
  <si>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</si>
  <si>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</si>
  <si>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</si>
  <si>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</si>
  <si>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</si>
  <si>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</si>
  <si>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</si>
  <si>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</si>
  <si>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</si>
  <si>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</si>
  <si>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</si>
  <si>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</si>
  <si>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</si>
  <si>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</si>
  <si>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</si>
  <si>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</si>
  <si>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</si>
  <si>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</si>
  <si>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</si>
  <si>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</si>
  <si>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</si>
  <si>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</si>
  <si>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</si>
  <si>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</si>
  <si>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</si>
  <si>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</si>
  <si>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</si>
  <si>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</si>
  <si>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</si>
  <si>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</si>
  <si>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</si>
  <si>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</si>
  <si>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</si>
  <si>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</si>
  <si>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</si>
  <si>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</si>
  <si>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</si>
  <si>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</si>
  <si>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</si>
  <si>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</si>
  <si>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</si>
  <si>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</si>
  <si>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</si>
  <si>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</si>
  <si>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</si>
  <si>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</si>
  <si>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</si>
  <si>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</si>
  <si>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</si>
  <si>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</si>
  <si>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</si>
  <si>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</si>
  <si>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</si>
  <si>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</si>
  <si>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</si>
  <si>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</si>
  <si>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</si>
  <si>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</si>
  <si>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</si>
  <si>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</si>
  <si>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</si>
  <si>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</si>
  <si>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</si>
  <si>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</si>
  <si>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</si>
  <si>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</si>
  <si>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</si>
  <si>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</si>
  <si>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</si>
  <si>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</si>
  <si>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</si>
  <si>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</si>
  <si>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</si>
  <si>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</si>
  <si>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</si>
  <si>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</si>
  <si>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</si>
  <si>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</si>
  <si>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</si>
  <si>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</si>
  <si>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</si>
  <si>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</si>
  <si>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</si>
  <si>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</si>
  <si>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</si>
  <si>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</si>
  <si>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</si>
  <si>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</si>
  <si>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</si>
  <si>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</si>
  <si>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</si>
  <si>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</si>
  <si>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</si>
  <si>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</si>
  <si>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</si>
  <si>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</si>
  <si>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</si>
  <si>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</si>
  <si>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</si>
  <si>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</si>
  <si>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</si>
  <si>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</si>
  <si>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</si>
  <si>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</si>
  <si>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</si>
  <si>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</si>
  <si>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</si>
  <si>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</si>
  <si>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</si>
  <si>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</si>
  <si>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</si>
  <si>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</si>
  <si>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</si>
  <si>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</si>
  <si>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</si>
  <si>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</si>
  <si>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</si>
  <si>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</si>
  <si>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</si>
  <si>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</si>
  <si>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</si>
  <si>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</si>
  <si>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</si>
  <si>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</si>
  <si>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</si>
  <si>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</si>
  <si>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</si>
  <si>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</si>
  <si>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</si>
  <si>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</si>
  <si>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</si>
  <si>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</si>
  <si>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</si>
  <si>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</si>
  <si>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</si>
  <si>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</si>
  <si>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</si>
  <si>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</si>
  <si>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</si>
  <si>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</si>
  <si>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</si>
  <si>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</si>
  <si>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</si>
  <si>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</si>
  <si>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</si>
  <si>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</si>
  <si>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</si>
  <si>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</si>
  <si>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</si>
  <si>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</si>
  <si>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</si>
  <si>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</si>
  <si>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</si>
  <si>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</si>
  <si>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</si>
  <si>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</si>
  <si>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</si>
  <si>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</si>
  <si>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</si>
  <si>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</si>
  <si>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</si>
  <si>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</si>
  <si>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</si>
  <si>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</si>
  <si>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</si>
  <si>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</si>
  <si>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</si>
  <si>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</si>
  <si>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</si>
  <si>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</si>
  <si>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</si>
  <si>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</si>
  <si>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</si>
  <si>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</si>
  <si>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</si>
  <si>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</si>
  <si>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</si>
  <si>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</si>
  <si>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</si>
  <si>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</si>
  <si>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</si>
  <si>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</si>
  <si>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</si>
  <si>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</si>
  <si>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>nie wystąpiły</t>
  </si>
  <si>
    <t>granty,dotacje,darowizny COVID-19</t>
  </si>
  <si>
    <t>inne, niezwiązane ze zwalczaniem Covid-19</t>
  </si>
  <si>
    <t>związane z pomocą obywatelom Ukrainy</t>
  </si>
  <si>
    <t>darowizny na pomoc humanitarną obywatelom Ukrainy</t>
  </si>
  <si>
    <t>sprzedaż węgla</t>
  </si>
  <si>
    <t xml:space="preserve">koszty związane z pomocą obywatelom Ukrainy w związku z konfliktem zbrojnym </t>
  </si>
  <si>
    <t>koszty związane z przeciwdziałaniem i usuwaniem skutków Covid-19</t>
  </si>
  <si>
    <t xml:space="preserve">koszty związane z wypłatą dodatków cieplnych dla gospodarstw domowych,wypłatą dodatków dla podmiotów wrażliwych oraz rekompensat dla przedsiębiorców energetycznych </t>
  </si>
  <si>
    <t>koszty związane z dystrybucją węgla kamiennego po cenach preferencyjnych</t>
  </si>
  <si>
    <t xml:space="preserve">zabezpieczenie umów pożyczek:umowa nr ENERG/03/06/2021 i umowa nr PMII/2024/1 z Mazowieckiego Regionalnego Funduszu Pożyczkowego Sp. z o.o.; umowy nr ZT24-04607, ZT24-04611, ZT24-04612, ZT24-04613, ZT24-04614, ZT24-04615, ZT24-04616,ZT24-04617 z Banku Gospodarstwa Krajowego </t>
  </si>
  <si>
    <t>Grunty *</t>
  </si>
  <si>
    <t>Urządzenia techniczne i maszyny *</t>
  </si>
  <si>
    <t>Inne środki trwałe*</t>
  </si>
  <si>
    <t>*** wartość samochodów w ramach umowów leasingu</t>
  </si>
  <si>
    <t>Środki transportu ***</t>
  </si>
  <si>
    <t>** Urząd w ramach umów najmu, dzierżawy wynajmuje pomieszczenia. Nie posiadamy danych dotyczących wartości tych budynków</t>
  </si>
  <si>
    <t>Budynki, lokale i obiekty inżynierii lądowej i wodnej***</t>
  </si>
  <si>
    <t>Jednostka nie dysponuje takimi informacjami</t>
  </si>
  <si>
    <t>KOREKTA</t>
  </si>
  <si>
    <t>II.1.6. Liczba i wartość posiadanych akcji i udziałów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</si>
  <si>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</si>
  <si>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</si>
  <si>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</si>
  <si>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</si>
  <si>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</si>
  <si>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</si>
  <si>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</si>
  <si>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</si>
  <si>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</si>
  <si>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 xml:space="preserve">GGKO Zarządzanie Nieruchomościami Sp. z o.o. </t>
  </si>
  <si>
    <t>10 spółka z o.o.</t>
  </si>
  <si>
    <t>Metro Warszawskie Spółka z o.o.</t>
  </si>
  <si>
    <t>Miejskie Przedsiębiorstwo Oczyszczania w m. st. Warszawie Spółka z o.o.</t>
  </si>
  <si>
    <t>Miejskie Przedsiębiorstwo Realizacji Inwestycji Sp. z o.o.</t>
  </si>
  <si>
    <t>Miejskie Przedsiębiorstwo Usług Komunalnych Spółka z o.o.</t>
  </si>
  <si>
    <t xml:space="preserve">Miejskie Przedsiębiorstwo Wodociągów i Kanalizacji w m. st. Warszawie SA </t>
  </si>
  <si>
    <t>Miejskie Zakłady Autobusowe Spółka z o.o.</t>
  </si>
  <si>
    <t>Przedsięb. Gospodarki Maszynami Budownictwa Warszawa</t>
  </si>
  <si>
    <t>"WAREXPO" Sp. z o.o.</t>
  </si>
  <si>
    <t>Szybka Kolej Miejska Spółka z o.o.</t>
  </si>
  <si>
    <t>TBF 11 spółka z o.o.</t>
  </si>
  <si>
    <t>Towarzystwo Budownictwa Społecznego Warszawa Południe Spółka z o.o.</t>
  </si>
  <si>
    <t>TBS Warszawa Północ Spółka z o.o.</t>
  </si>
  <si>
    <t>Tramwaje Warszawskie Spółka z o.o.</t>
  </si>
  <si>
    <t>Zarząd Pałacu Kultury i Nauki SPÓŁKA z O.O.</t>
  </si>
  <si>
    <t>Centrum Medyczne Żelazna Spółka z o.o.</t>
  </si>
  <si>
    <t>Warszawski Szpital Południowy sp. z o.o.</t>
  </si>
  <si>
    <t>Stołeczne Centrum Opiekuńczo-Lecznicze Spółka z o.o.</t>
  </si>
  <si>
    <t>Szpital Praskip.w. Przemienienia Pańskiego</t>
  </si>
  <si>
    <t>Szpital Grochowski im. Dr med.. Rafała Masztaka</t>
  </si>
  <si>
    <t>Szpital Czerniakowski Spółka z o.o.</t>
  </si>
  <si>
    <t>Warszawskie Centrum Opieki Medycznej Kopernik Spółka z o.o.</t>
  </si>
  <si>
    <t>Szpital Wolski im. Anny Gostyńskiej Spółka z o.o.</t>
  </si>
  <si>
    <t>Country House U.A. sp. z o.o. w likwidacji</t>
  </si>
  <si>
    <t>Mazowiecki Fundusz Poręczeń Sp. z o.o.</t>
  </si>
  <si>
    <t>INNE (poniżej 20%)</t>
  </si>
  <si>
    <t>Zysk/(strata) netto za rok zakończony dnia 31 grudnia poprzedniego roku</t>
  </si>
  <si>
    <t>Kapitały własne na dzień 31 grudnia poprzedniego roku</t>
  </si>
  <si>
    <t>Zarząd Pałacu Kultury i Nauki SPÓŁKA z o.o.</t>
  </si>
  <si>
    <t>Sedeco Spółka z o.o.</t>
  </si>
  <si>
    <t>Urząd Miasta Stołecznego Warszawy</t>
  </si>
  <si>
    <t>Informacja dodatkowa do sprawozdania finansowego za rok obrotowy zakończony 31 grudnia 2024</t>
  </si>
  <si>
    <t>II. Dodatkowe informacje i objaśnienia</t>
  </si>
  <si>
    <t>Stołeczne Przedsiębiorstwo Usług Plastycznych i wystaw Artystycznych WAREXPO SPÓŁKA z O.O.</t>
  </si>
  <si>
    <t>TBS Warszawa Południe Sp. z o.o.</t>
  </si>
  <si>
    <t>Zarząd Pałacu Kultury i Nauki Spółka z o.o.</t>
  </si>
  <si>
    <t>Miejskie Przedsiębiorstwo Wodociągów i Kanalizacji w m. st. Warszawie S.A.</t>
  </si>
  <si>
    <t>Centrum Medyczne „Żelazna” Sp. z o.o</t>
  </si>
  <si>
    <t>Szpital Praski p.w. Przemienienia Pańskiego Sp. z o.o</t>
  </si>
  <si>
    <t xml:space="preserve">GGKO - Zarządzanie Nieruchomościami Sp. z o.o. </t>
  </si>
  <si>
    <t>Przedsiębiorstwo Gospodarki Maszynami Budownictwa "Warszawa" Spółka z o.o.</t>
  </si>
  <si>
    <t>Stołeczne Centrum Opiekuńczo-Lecznicze Sp. z o.o.</t>
  </si>
  <si>
    <t>Szpital Grochowski im. dr med. Rafała Masztaka Sp. z o.o.</t>
  </si>
  <si>
    <t>Warszwskie Centrum Opieki Medycznej "Kopernik" Sp. z o.o.</t>
  </si>
  <si>
    <t>Warszawski Szpital Południowy Sp. z o.o.</t>
  </si>
  <si>
    <t>Wprowadzenie oraz dodatkowe informacje i objaśnienia stanowią integralną część sprawozdania finansowego</t>
  </si>
  <si>
    <t>*  Urząd w ramach umów wynajmuje urządzenia. Nie posiadamy danych dotyczących wartości tych urządzeń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</si>
</sst>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DM&quot;_-;\-* #,##0.00\ &quot;DM&quot;_-;_-* &quot;-&quot;??\ &quot;DM&quot;_-;_-@_-"/>
    <numFmt numFmtId="165" formatCode="#,##0.00;[Red]#,##0.00"/>
  </numFmts>
  <fonts count="7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8"/>
      <color theme="1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Verdan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</font>
    <font>
      <b/>
      <strike/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color theme="1"/>
      <name val="Verdana"/>
      <family val="2"/>
      <charset val="238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</font>
  </fonts>
  <fills count="4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89">
    <xf numFmtId="0" fontId="0" fillId="0" borderId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16" borderId="0" applyNumberFormat="0" applyBorder="0" applyAlignment="0" applyProtection="0"/>
    <xf numFmtId="0" fontId="8" fillId="25" borderId="0" applyNumberFormat="0" applyBorder="0" applyAlignment="0" applyProtection="0"/>
    <xf numFmtId="0" fontId="10" fillId="16" borderId="0" applyNumberFormat="0" applyBorder="0" applyAlignment="0" applyProtection="0"/>
    <xf numFmtId="0" fontId="11" fillId="28" borderId="1" applyNumberFormat="0" applyAlignment="0" applyProtection="0"/>
    <xf numFmtId="0" fontId="12" fillId="17" borderId="2" applyNumberFormat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5" borderId="1" applyNumberFormat="0" applyAlignment="0" applyProtection="0"/>
    <xf numFmtId="0" fontId="20" fillId="0" borderId="7" applyNumberFormat="0" applyFill="0" applyAlignment="0" applyProtection="0"/>
    <xf numFmtId="0" fontId="21" fillId="25" borderId="0" applyNumberFormat="0" applyBorder="0" applyAlignment="0" applyProtection="0"/>
    <xf numFmtId="0" fontId="25" fillId="0" borderId="0"/>
    <xf numFmtId="0" fontId="6" fillId="0" borderId="0"/>
    <xf numFmtId="0" fontId="13" fillId="0" borderId="0"/>
    <xf numFmtId="0" fontId="6" fillId="0" borderId="0"/>
    <xf numFmtId="0" fontId="13" fillId="24" borderId="8" applyNumberFormat="0" applyFont="0" applyAlignment="0" applyProtection="0"/>
    <xf numFmtId="0" fontId="22" fillId="28" borderId="3" applyNumberFormat="0" applyAlignment="0" applyProtection="0"/>
    <xf numFmtId="4" fontId="23" fillId="34" borderId="9" applyNumberFormat="0" applyProtection="0">
      <alignment vertical="center"/>
    </xf>
    <xf numFmtId="4" fontId="24" fillId="34" borderId="9" applyNumberFormat="0" applyProtection="0">
      <alignment vertical="center"/>
    </xf>
    <xf numFmtId="4" fontId="23" fillId="34" borderId="9" applyNumberFormat="0" applyProtection="0">
      <alignment horizontal="left" vertical="center" indent="1"/>
    </xf>
    <xf numFmtId="0" fontId="23" fillId="34" borderId="9" applyNumberFormat="0" applyProtection="0">
      <alignment horizontal="left" vertical="top" indent="1"/>
    </xf>
    <xf numFmtId="4" fontId="23" fillId="2" borderId="0" applyNumberFormat="0" applyProtection="0">
      <alignment horizontal="left" vertical="center" indent="1"/>
    </xf>
    <xf numFmtId="4" fontId="25" fillId="7" borderId="9" applyNumberFormat="0" applyProtection="0">
      <alignment horizontal="right" vertical="center"/>
    </xf>
    <xf numFmtId="4" fontId="25" fillId="3" borderId="9" applyNumberFormat="0" applyProtection="0">
      <alignment horizontal="right" vertical="center"/>
    </xf>
    <xf numFmtId="4" fontId="25" fillId="26" borderId="9" applyNumberFormat="0" applyProtection="0">
      <alignment horizontal="right" vertical="center"/>
    </xf>
    <xf numFmtId="4" fontId="25" fillId="27" borderId="9" applyNumberFormat="0" applyProtection="0">
      <alignment horizontal="right" vertical="center"/>
    </xf>
    <xf numFmtId="4" fontId="25" fillId="35" borderId="9" applyNumberFormat="0" applyProtection="0">
      <alignment horizontal="right" vertical="center"/>
    </xf>
    <xf numFmtId="4" fontId="25" fillId="36" borderId="9" applyNumberFormat="0" applyProtection="0">
      <alignment horizontal="right" vertical="center"/>
    </xf>
    <xf numFmtId="4" fontId="25" fillId="9" borderId="9" applyNumberFormat="0" applyProtection="0">
      <alignment horizontal="right" vertical="center"/>
    </xf>
    <xf numFmtId="4" fontId="25" fillId="29" borderId="9" applyNumberFormat="0" applyProtection="0">
      <alignment horizontal="right" vertical="center"/>
    </xf>
    <xf numFmtId="4" fontId="25" fillId="37" borderId="9" applyNumberFormat="0" applyProtection="0">
      <alignment horizontal="right" vertical="center"/>
    </xf>
    <xf numFmtId="4" fontId="23" fillId="38" borderId="10" applyNumberFormat="0" applyProtection="0">
      <alignment horizontal="left" vertical="center" indent="1"/>
    </xf>
    <xf numFmtId="4" fontId="25" fillId="39" borderId="0" applyNumberFormat="0" applyProtection="0">
      <alignment horizontal="left" vertical="center" indent="1"/>
    </xf>
    <xf numFmtId="4" fontId="26" fillId="8" borderId="0" applyNumberFormat="0" applyProtection="0">
      <alignment horizontal="left" vertical="center" indent="1"/>
    </xf>
    <xf numFmtId="4" fontId="25" fillId="2" borderId="9" applyNumberFormat="0" applyProtection="0">
      <alignment horizontal="right" vertical="center"/>
    </xf>
    <xf numFmtId="4" fontId="27" fillId="39" borderId="0" applyNumberFormat="0" applyProtection="0">
      <alignment horizontal="left" vertical="center" indent="1"/>
    </xf>
    <xf numFmtId="4" fontId="27" fillId="2" borderId="0" applyNumberFormat="0" applyProtection="0">
      <alignment horizontal="left" vertical="center" indent="1"/>
    </xf>
    <xf numFmtId="0" fontId="13" fillId="8" borderId="9" applyNumberFormat="0" applyProtection="0">
      <alignment horizontal="left" vertical="center" indent="1"/>
    </xf>
    <xf numFmtId="0" fontId="13" fillId="8" borderId="9" applyNumberFormat="0" applyProtection="0">
      <alignment horizontal="left" vertical="top" indent="1"/>
    </xf>
    <xf numFmtId="0" fontId="13" fillId="2" borderId="9" applyNumberFormat="0" applyProtection="0">
      <alignment horizontal="left" vertical="center" indent="1"/>
    </xf>
    <xf numFmtId="0" fontId="13" fillId="2" borderId="9" applyNumberFormat="0" applyProtection="0">
      <alignment horizontal="left" vertical="top" indent="1"/>
    </xf>
    <xf numFmtId="0" fontId="13" fillId="6" borderId="9" applyNumberFormat="0" applyProtection="0">
      <alignment horizontal="left" vertical="center" indent="1"/>
    </xf>
    <xf numFmtId="0" fontId="13" fillId="6" borderId="9" applyNumberFormat="0" applyProtection="0">
      <alignment horizontal="left" vertical="top" indent="1"/>
    </xf>
    <xf numFmtId="0" fontId="13" fillId="39" borderId="9" applyNumberFormat="0" applyProtection="0">
      <alignment horizontal="left" vertical="center" indent="1"/>
    </xf>
    <xf numFmtId="0" fontId="13" fillId="39" borderId="9" applyNumberFormat="0" applyProtection="0">
      <alignment horizontal="left" vertical="top" indent="1"/>
    </xf>
    <xf numFmtId="0" fontId="13" fillId="5" borderId="11" applyNumberFormat="0">
      <protection locked="0"/>
    </xf>
    <xf numFmtId="4" fontId="25" fillId="4" borderId="9" applyNumberFormat="0" applyProtection="0">
      <alignment vertical="center"/>
    </xf>
    <xf numFmtId="4" fontId="28" fillId="4" borderId="9" applyNumberFormat="0" applyProtection="0">
      <alignment vertical="center"/>
    </xf>
    <xf numFmtId="4" fontId="25" fillId="4" borderId="9" applyNumberFormat="0" applyProtection="0">
      <alignment horizontal="left" vertical="center" indent="1"/>
    </xf>
    <xf numFmtId="0" fontId="25" fillId="4" borderId="9" applyNumberFormat="0" applyProtection="0">
      <alignment horizontal="left" vertical="top" indent="1"/>
    </xf>
    <xf numFmtId="4" fontId="25" fillId="39" borderId="9" applyNumberFormat="0" applyProtection="0">
      <alignment horizontal="right" vertical="center"/>
    </xf>
    <xf numFmtId="4" fontId="28" fillId="39" borderId="9" applyNumberFormat="0" applyProtection="0">
      <alignment horizontal="right" vertical="center"/>
    </xf>
    <xf numFmtId="4" fontId="25" fillId="2" borderId="9" applyNumberFormat="0" applyProtection="0">
      <alignment horizontal="left" vertical="center" indent="1"/>
    </xf>
    <xf numFmtId="0" fontId="25" fillId="2" borderId="9" applyNumberFormat="0" applyProtection="0">
      <alignment horizontal="left" vertical="top" indent="1"/>
    </xf>
    <xf numFmtId="4" fontId="29" fillId="40" borderId="0" applyNumberFormat="0" applyProtection="0">
      <alignment horizontal="left" vertical="center" indent="1"/>
    </xf>
    <xf numFmtId="4" fontId="30" fillId="39" borderId="9" applyNumberFormat="0" applyProtection="0">
      <alignment horizontal="right" vertical="center"/>
    </xf>
    <xf numFmtId="0" fontId="31" fillId="0" borderId="0" applyNumberFormat="0" applyFill="0" applyBorder="0" applyAlignment="0" applyProtection="0"/>
    <xf numFmtId="0" fontId="14" fillId="0" borderId="12" applyNumberFormat="0" applyFill="0" applyAlignment="0" applyProtection="0"/>
    <xf numFmtId="164" fontId="1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5" fillId="0" borderId="0"/>
  </cellStyleXfs>
  <cellXfs count="864">
    <xf numFmtId="0" fontId="0" fillId="0" borderId="0" xfId="0"/>
    <xf numFmtId="0" fontId="36" fillId="0" borderId="0" xfId="0" applyFont="1" applyAlignment="1"/>
    <xf numFmtId="0" fontId="37" fillId="0" borderId="0" xfId="0" applyFont="1" applyAlignment="1"/>
    <xf numFmtId="0" fontId="37" fillId="0" borderId="0" xfId="0" applyFont="1" applyAlignment="1">
      <alignment horizontal="left"/>
    </xf>
    <xf numFmtId="4" fontId="36" fillId="0" borderId="0" xfId="0" applyNumberFormat="1" applyFont="1" applyAlignment="1">
      <alignment horizontal="left"/>
    </xf>
    <xf numFmtId="0" fontId="36" fillId="0" borderId="0" xfId="42" applyFont="1" applyAlignment="1">
      <alignment horizontal="left" wrapText="1"/>
    </xf>
    <xf numFmtId="4" fontId="38" fillId="0" borderId="0" xfId="0" applyNumberFormat="1" applyFont="1" applyAlignment="1">
      <alignment vertical="center"/>
    </xf>
    <xf numFmtId="0" fontId="51" fillId="0" borderId="13" xfId="0" applyFont="1" applyFill="1" applyBorder="1" applyAlignment="1">
      <alignment horizontal="center" wrapText="1"/>
    </xf>
    <xf numFmtId="0" fontId="51" fillId="0" borderId="14" xfId="0" applyFont="1" applyFill="1" applyBorder="1" applyAlignment="1">
      <alignment horizontal="center" wrapText="1"/>
    </xf>
    <xf numFmtId="0" fontId="36" fillId="0" borderId="0" xfId="0" applyFont="1" applyAlignment="1">
      <alignment vertical="center"/>
    </xf>
    <xf numFmtId="4" fontId="51" fillId="0" borderId="74" xfId="0" applyNumberFormat="1" applyFont="1" applyFill="1" applyBorder="1" applyAlignment="1">
      <alignment horizontal="right"/>
    </xf>
    <xf numFmtId="4" fontId="51" fillId="0" borderId="75" xfId="0" applyNumberFormat="1" applyFont="1" applyFill="1" applyBorder="1" applyAlignment="1">
      <alignment horizontal="right"/>
    </xf>
    <xf numFmtId="0" fontId="51" fillId="0" borderId="76" xfId="0" applyFont="1" applyFill="1" applyBorder="1"/>
    <xf numFmtId="4" fontId="51" fillId="0" borderId="11" xfId="0" applyNumberFormat="1" applyFont="1" applyFill="1" applyBorder="1" applyAlignment="1">
      <alignment horizontal="right"/>
    </xf>
    <xf numFmtId="4" fontId="51" fillId="0" borderId="77" xfId="0" applyNumberFormat="1" applyFont="1" applyFill="1" applyBorder="1" applyAlignment="1">
      <alignment horizontal="right"/>
    </xf>
    <xf numFmtId="0" fontId="51" fillId="42" borderId="76" xfId="0" applyFont="1" applyFill="1" applyBorder="1"/>
    <xf numFmtId="0" fontId="51" fillId="42" borderId="78" xfId="0" applyFont="1" applyFill="1" applyBorder="1"/>
    <xf numFmtId="0" fontId="52" fillId="0" borderId="0" xfId="0" applyFont="1" applyFill="1" applyBorder="1"/>
    <xf numFmtId="4" fontId="51" fillId="0" borderId="0" xfId="0" applyNumberFormat="1" applyFont="1" applyFill="1" applyBorder="1" applyAlignment="1">
      <alignment horizontal="right"/>
    </xf>
    <xf numFmtId="0" fontId="53" fillId="0" borderId="0" xfId="0" applyFont="1" applyAlignment="1">
      <alignment horizontal="left"/>
    </xf>
    <xf numFmtId="0" fontId="36" fillId="0" borderId="0" xfId="0" applyFont="1"/>
    <xf numFmtId="4" fontId="51" fillId="43" borderId="81" xfId="0" applyNumberFormat="1" applyFont="1" applyFill="1" applyBorder="1" applyAlignment="1">
      <alignment horizontal="right"/>
    </xf>
    <xf numFmtId="4" fontId="51" fillId="43" borderId="83" xfId="0" applyNumberFormat="1" applyFont="1" applyFill="1" applyBorder="1" applyAlignment="1">
      <alignment horizontal="right"/>
    </xf>
    <xf numFmtId="0" fontId="36" fillId="0" borderId="0" xfId="40" applyFont="1" applyFill="1" applyAlignment="1" applyProtection="1">
      <alignment vertical="center" wrapText="1"/>
    </xf>
    <xf numFmtId="0" fontId="36" fillId="0" borderId="0" xfId="40" applyFont="1" applyFill="1" applyAlignment="1" applyProtection="1">
      <alignment vertical="center"/>
    </xf>
    <xf numFmtId="0" fontId="37" fillId="42" borderId="15" xfId="40" applyFont="1" applyFill="1" applyBorder="1" applyAlignment="1" applyProtection="1">
      <alignment horizontal="center" vertical="center" wrapText="1"/>
    </xf>
    <xf numFmtId="4" fontId="37" fillId="42" borderId="15" xfId="40" applyNumberFormat="1" applyFont="1" applyFill="1" applyBorder="1" applyAlignment="1" applyProtection="1">
      <alignment horizontal="center" vertical="center" wrapText="1"/>
    </xf>
    <xf numFmtId="0" fontId="37" fillId="42" borderId="16" xfId="40" applyFont="1" applyFill="1" applyBorder="1" applyAlignment="1" applyProtection="1">
      <alignment horizontal="center" vertical="center" wrapText="1"/>
    </xf>
    <xf numFmtId="4" fontId="37" fillId="0" borderId="17" xfId="40" applyNumberFormat="1" applyFont="1" applyFill="1" applyBorder="1" applyAlignment="1" applyProtection="1">
      <alignment horizontal="center" vertical="center" wrapText="1"/>
    </xf>
    <xf numFmtId="0" fontId="37" fillId="0" borderId="18" xfId="40" applyFont="1" applyFill="1" applyBorder="1" applyAlignment="1" applyProtection="1">
      <alignment horizontal="center" vertical="center" wrapText="1"/>
    </xf>
    <xf numFmtId="0" fontId="37" fillId="0" borderId="21" xfId="40" applyFont="1" applyFill="1" applyBorder="1" applyAlignment="1" applyProtection="1">
      <alignment vertical="center" wrapText="1"/>
    </xf>
    <xf numFmtId="0" fontId="51" fillId="43" borderId="84" xfId="0" applyFont="1" applyFill="1" applyBorder="1" applyAlignment="1">
      <alignment horizontal="center" wrapText="1"/>
    </xf>
    <xf numFmtId="0" fontId="51" fillId="43" borderId="85" xfId="0" applyFont="1" applyFill="1" applyBorder="1" applyAlignment="1">
      <alignment horizontal="center" wrapText="1"/>
    </xf>
    <xf numFmtId="0" fontId="51" fillId="43" borderId="86" xfId="0" applyFont="1" applyFill="1" applyBorder="1" applyAlignment="1">
      <alignment horizontal="center" wrapText="1"/>
    </xf>
    <xf numFmtId="0" fontId="52" fillId="0" borderId="76" xfId="0" applyFont="1" applyBorder="1" applyAlignment="1">
      <alignment wrapText="1"/>
    </xf>
    <xf numFmtId="4" fontId="52" fillId="0" borderId="75" xfId="0" applyNumberFormat="1" applyFont="1" applyFill="1" applyBorder="1" applyAlignment="1">
      <alignment horizontal="right"/>
    </xf>
    <xf numFmtId="0" fontId="52" fillId="0" borderId="87" xfId="0" applyFont="1" applyBorder="1" applyAlignment="1">
      <alignment wrapText="1"/>
    </xf>
    <xf numFmtId="0" fontId="52" fillId="0" borderId="90" xfId="0" applyFont="1" applyBorder="1" applyAlignment="1">
      <alignment wrapText="1"/>
    </xf>
    <xf numFmtId="2" fontId="52" fillId="0" borderId="91" xfId="0" applyNumberFormat="1" applyFont="1" applyFill="1" applyBorder="1" applyAlignment="1">
      <alignment horizontal="right"/>
    </xf>
    <xf numFmtId="0" fontId="51" fillId="43" borderId="25" xfId="0" applyFont="1" applyFill="1" applyBorder="1" applyAlignment="1">
      <alignment horizontal="center" wrapText="1"/>
    </xf>
    <xf numFmtId="0" fontId="51" fillId="43" borderId="11" xfId="0" applyFont="1" applyFill="1" applyBorder="1" applyAlignment="1">
      <alignment horizontal="center" wrapText="1"/>
    </xf>
    <xf numFmtId="0" fontId="51" fillId="43" borderId="22" xfId="0" applyFont="1" applyFill="1" applyBorder="1" applyAlignment="1">
      <alignment horizontal="center" wrapText="1"/>
    </xf>
    <xf numFmtId="0" fontId="51" fillId="43" borderId="26" xfId="0" applyFont="1" applyFill="1" applyBorder="1" applyAlignment="1">
      <alignment horizontal="center" wrapText="1"/>
    </xf>
    <xf numFmtId="0" fontId="51" fillId="43" borderId="27" xfId="0" applyFont="1" applyFill="1" applyBorder="1" applyAlignment="1">
      <alignment horizontal="center" wrapText="1"/>
    </xf>
    <xf numFmtId="0" fontId="51" fillId="43" borderId="28" xfId="0" applyFont="1" applyFill="1" applyBorder="1" applyAlignment="1">
      <alignment horizontal="center" wrapText="1"/>
    </xf>
    <xf numFmtId="0" fontId="51" fillId="0" borderId="21" xfId="0" applyFont="1" applyBorder="1" applyAlignment="1">
      <alignment wrapText="1"/>
    </xf>
    <xf numFmtId="0" fontId="51" fillId="42" borderId="23" xfId="0" applyFont="1" applyFill="1" applyBorder="1" applyAlignment="1">
      <alignment wrapText="1"/>
    </xf>
    <xf numFmtId="4" fontId="51" fillId="42" borderId="31" xfId="0" applyNumberFormat="1" applyFont="1" applyFill="1" applyBorder="1" applyAlignment="1">
      <alignment horizontal="right"/>
    </xf>
    <xf numFmtId="4" fontId="51" fillId="42" borderId="32" xfId="0" applyNumberFormat="1" applyFont="1" applyFill="1" applyBorder="1" applyAlignment="1">
      <alignment horizontal="right"/>
    </xf>
    <xf numFmtId="4" fontId="51" fillId="42" borderId="33" xfId="0" applyNumberFormat="1" applyFont="1" applyFill="1" applyBorder="1" applyAlignment="1">
      <alignment horizontal="right"/>
    </xf>
    <xf numFmtId="4" fontId="51" fillId="42" borderId="13" xfId="0" applyNumberFormat="1" applyFont="1" applyFill="1" applyBorder="1" applyAlignment="1">
      <alignment horizontal="right"/>
    </xf>
    <xf numFmtId="4" fontId="51" fillId="42" borderId="34" xfId="0" applyNumberFormat="1" applyFont="1" applyFill="1" applyBorder="1" applyAlignment="1">
      <alignment horizontal="right"/>
    </xf>
    <xf numFmtId="0" fontId="52" fillId="43" borderId="35" xfId="0" applyFont="1" applyFill="1" applyBorder="1" applyAlignment="1">
      <alignment horizontal="center" wrapText="1"/>
    </xf>
    <xf numFmtId="0" fontId="52" fillId="0" borderId="30" xfId="0" applyFont="1" applyBorder="1" applyAlignment="1">
      <alignment wrapText="1"/>
    </xf>
    <xf numFmtId="4" fontId="52" fillId="0" borderId="74" xfId="0" applyNumberFormat="1" applyFont="1" applyFill="1" applyBorder="1" applyAlignment="1">
      <alignment horizontal="right"/>
    </xf>
    <xf numFmtId="4" fontId="44" fillId="41" borderId="15" xfId="0" applyNumberFormat="1" applyFont="1" applyFill="1" applyBorder="1" applyAlignment="1">
      <alignment horizontal="center" vertical="center" wrapText="1"/>
    </xf>
    <xf numFmtId="4" fontId="44" fillId="41" borderId="36" xfId="0" applyNumberFormat="1" applyFont="1" applyFill="1" applyBorder="1" applyAlignment="1">
      <alignment horizontal="center" vertical="center" wrapText="1"/>
    </xf>
    <xf numFmtId="4" fontId="37" fillId="42" borderId="36" xfId="0" applyNumberFormat="1" applyFont="1" applyFill="1" applyBorder="1" applyAlignment="1">
      <alignment horizontal="center" vertical="center" wrapText="1"/>
    </xf>
    <xf numFmtId="4" fontId="38" fillId="0" borderId="39" xfId="0" applyNumberFormat="1" applyFont="1" applyBorder="1" applyAlignment="1">
      <alignment vertical="center"/>
    </xf>
    <xf numFmtId="4" fontId="38" fillId="0" borderId="21" xfId="0" applyNumberFormat="1" applyFont="1" applyBorder="1" applyAlignment="1">
      <alignment vertical="center"/>
    </xf>
    <xf numFmtId="4" fontId="44" fillId="41" borderId="15" xfId="0" applyNumberFormat="1" applyFont="1" applyFill="1" applyBorder="1" applyAlignment="1">
      <alignment vertical="center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7" fillId="41" borderId="47" xfId="0" applyNumberFormat="1" applyFont="1" applyFill="1" applyBorder="1" applyAlignment="1" applyProtection="1">
      <alignment horizontal="center" vertical="center" wrapText="1"/>
      <protection locked="0"/>
    </xf>
    <xf numFmtId="4" fontId="38" fillId="41" borderId="48" xfId="0" applyNumberFormat="1" applyFont="1" applyFill="1" applyBorder="1" applyAlignment="1" applyProtection="1">
      <alignment horizontal="center" vertical="center" wrapText="1"/>
      <protection locked="0"/>
    </xf>
    <xf numFmtId="4" fontId="38" fillId="41" borderId="47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19" xfId="0" applyNumberFormat="1" applyFont="1" applyFill="1" applyBorder="1" applyAlignment="1" applyProtection="1">
      <alignment vertical="center"/>
      <protection locked="0"/>
    </xf>
    <xf numFmtId="49" fontId="44" fillId="0" borderId="45" xfId="0" applyNumberFormat="1" applyFont="1" applyFill="1" applyBorder="1" applyAlignment="1" applyProtection="1">
      <alignment vertical="center"/>
      <protection locked="0"/>
    </xf>
    <xf numFmtId="49" fontId="38" fillId="0" borderId="45" xfId="0" applyNumberFormat="1" applyFont="1" applyFill="1" applyBorder="1" applyAlignment="1" applyProtection="1">
      <alignment vertical="center"/>
      <protection locked="0"/>
    </xf>
    <xf numFmtId="4" fontId="38" fillId="0" borderId="21" xfId="0" applyNumberFormat="1" applyFont="1" applyFill="1" applyBorder="1" applyAlignment="1" applyProtection="1">
      <alignment vertical="center"/>
      <protection locked="0"/>
    </xf>
    <xf numFmtId="49" fontId="38" fillId="0" borderId="21" xfId="0" applyNumberFormat="1" applyFont="1" applyFill="1" applyBorder="1" applyAlignment="1" applyProtection="1">
      <alignment vertical="center"/>
      <protection locked="0"/>
    </xf>
    <xf numFmtId="4" fontId="44" fillId="42" borderId="15" xfId="0" applyNumberFormat="1" applyFont="1" applyFill="1" applyBorder="1" applyAlignment="1" applyProtection="1">
      <alignment vertical="center"/>
      <protection locked="0"/>
    </xf>
    <xf numFmtId="0" fontId="38" fillId="0" borderId="0" xfId="0" applyNumberFormat="1" applyFont="1" applyAlignment="1" applyProtection="1">
      <alignment horizontal="center" vertical="center"/>
      <protection locked="0"/>
    </xf>
    <xf numFmtId="4" fontId="38" fillId="0" borderId="0" xfId="0" applyNumberFormat="1" applyFont="1" applyFill="1" applyAlignment="1" applyProtection="1">
      <alignment vertical="center"/>
      <protection locked="0"/>
    </xf>
    <xf numFmtId="4" fontId="38" fillId="0" borderId="0" xfId="0" applyNumberFormat="1" applyFont="1" applyAlignment="1" applyProtection="1">
      <alignment vertical="center"/>
      <protection locked="0"/>
    </xf>
    <xf numFmtId="4" fontId="37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44" fillId="41" borderId="36" xfId="0" applyNumberFormat="1" applyFont="1" applyFill="1" applyBorder="1" applyAlignment="1" applyProtection="1">
      <alignment horizontal="center" vertical="center" wrapText="1"/>
      <protection locked="0"/>
    </xf>
    <xf numFmtId="4" fontId="44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51" xfId="0" applyNumberFormat="1" applyFont="1" applyFill="1" applyBorder="1" applyAlignment="1">
      <alignment horizontal="left" vertical="center" wrapText="1"/>
    </xf>
    <xf numFmtId="4" fontId="37" fillId="42" borderId="36" xfId="0" applyNumberFormat="1" applyFont="1" applyFill="1" applyBorder="1" applyAlignment="1" applyProtection="1">
      <alignment horizontal="center" vertical="center" wrapText="1"/>
      <protection locked="0"/>
    </xf>
    <xf numFmtId="4" fontId="37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7" fillId="41" borderId="15" xfId="0" applyNumberFormat="1" applyFont="1" applyFill="1" applyBorder="1" applyAlignment="1" applyProtection="1">
      <alignment horizontal="right" vertical="center" wrapText="1"/>
    </xf>
    <xf numFmtId="4" fontId="38" fillId="0" borderId="45" xfId="0" applyNumberFormat="1" applyFont="1" applyBorder="1" applyAlignment="1" applyProtection="1">
      <alignment horizontal="right" vertical="center" wrapText="1"/>
      <protection locked="0"/>
    </xf>
    <xf numFmtId="4" fontId="38" fillId="0" borderId="21" xfId="0" applyNumberFormat="1" applyFont="1" applyBorder="1" applyAlignment="1" applyProtection="1">
      <alignment horizontal="right" vertical="center" wrapText="1"/>
      <protection locked="0"/>
    </xf>
    <xf numFmtId="4" fontId="37" fillId="41" borderId="36" xfId="0" applyNumberFormat="1" applyFont="1" applyFill="1" applyBorder="1" applyAlignment="1" applyProtection="1">
      <alignment horizontal="right" vertical="center" wrapText="1"/>
    </xf>
    <xf numFmtId="4" fontId="44" fillId="42" borderId="15" xfId="0" applyNumberFormat="1" applyFont="1" applyFill="1" applyBorder="1" applyAlignment="1" applyProtection="1">
      <alignment horizontal="right" vertical="center" wrapText="1"/>
    </xf>
    <xf numFmtId="4" fontId="44" fillId="41" borderId="16" xfId="0" applyNumberFormat="1" applyFont="1" applyFill="1" applyBorder="1" applyAlignment="1" applyProtection="1">
      <alignment horizontal="right" vertical="center" wrapText="1"/>
    </xf>
    <xf numFmtId="4" fontId="38" fillId="0" borderId="0" xfId="0" applyNumberFormat="1" applyFont="1" applyAlignment="1">
      <alignment vertical="center" wrapText="1"/>
    </xf>
    <xf numFmtId="4" fontId="37" fillId="41" borderId="15" xfId="0" applyNumberFormat="1" applyFont="1" applyFill="1" applyBorder="1" applyAlignment="1">
      <alignment horizontal="center" vertical="center" wrapText="1"/>
    </xf>
    <xf numFmtId="4" fontId="44" fillId="41" borderId="15" xfId="0" applyNumberFormat="1" applyFont="1" applyFill="1" applyBorder="1" applyAlignment="1">
      <alignment horizontal="right" vertical="center" wrapText="1"/>
    </xf>
    <xf numFmtId="4" fontId="44" fillId="41" borderId="56" xfId="0" applyNumberFormat="1" applyFont="1" applyFill="1" applyBorder="1" applyAlignment="1">
      <alignment horizontal="center" vertical="center"/>
    </xf>
    <xf numFmtId="4" fontId="37" fillId="42" borderId="15" xfId="0" applyNumberFormat="1" applyFont="1" applyFill="1" applyBorder="1" applyAlignment="1">
      <alignment horizontal="center" vertical="center" wrapText="1"/>
    </xf>
    <xf numFmtId="4" fontId="44" fillId="42" borderId="15" xfId="0" applyNumberFormat="1" applyFont="1" applyFill="1" applyBorder="1" applyAlignment="1">
      <alignment horizontal="center" vertical="center" wrapText="1"/>
    </xf>
    <xf numFmtId="4" fontId="44" fillId="42" borderId="36" xfId="0" applyNumberFormat="1" applyFont="1" applyFill="1" applyBorder="1" applyAlignment="1">
      <alignment horizontal="center" vertical="center" wrapText="1"/>
    </xf>
    <xf numFmtId="4" fontId="37" fillId="42" borderId="56" xfId="0" applyNumberFormat="1" applyFont="1" applyFill="1" applyBorder="1" applyAlignment="1">
      <alignment horizontal="left" vertical="center" wrapText="1"/>
    </xf>
    <xf numFmtId="4" fontId="38" fillId="0" borderId="21" xfId="0" applyNumberFormat="1" applyFont="1" applyFill="1" applyBorder="1" applyAlignment="1">
      <alignment horizontal="left" vertical="center" wrapText="1"/>
    </xf>
    <xf numFmtId="4" fontId="38" fillId="0" borderId="45" xfId="0" applyNumberFormat="1" applyFont="1" applyFill="1" applyBorder="1" applyAlignment="1">
      <alignment vertical="center"/>
    </xf>
    <xf numFmtId="4" fontId="38" fillId="0" borderId="46" xfId="0" applyNumberFormat="1" applyFont="1" applyFill="1" applyBorder="1" applyAlignment="1">
      <alignment vertical="center"/>
    </xf>
    <xf numFmtId="4" fontId="38" fillId="0" borderId="21" xfId="0" applyNumberFormat="1" applyFont="1" applyFill="1" applyBorder="1" applyAlignment="1">
      <alignment vertical="center"/>
    </xf>
    <xf numFmtId="4" fontId="38" fillId="0" borderId="39" xfId="0" applyNumberFormat="1" applyFont="1" applyFill="1" applyBorder="1" applyAlignment="1">
      <alignment vertical="center"/>
    </xf>
    <xf numFmtId="4" fontId="45" fillId="0" borderId="57" xfId="0" applyNumberFormat="1" applyFont="1" applyFill="1" applyBorder="1" applyAlignment="1">
      <alignment horizontal="left" vertical="center" wrapText="1"/>
    </xf>
    <xf numFmtId="4" fontId="38" fillId="0" borderId="17" xfId="0" applyNumberFormat="1" applyFont="1" applyFill="1" applyBorder="1" applyAlignment="1">
      <alignment vertical="center"/>
    </xf>
    <xf numFmtId="4" fontId="38" fillId="0" borderId="0" xfId="0" applyNumberFormat="1" applyFont="1" applyFill="1" applyBorder="1" applyAlignment="1">
      <alignment vertical="center"/>
    </xf>
    <xf numFmtId="4" fontId="44" fillId="41" borderId="52" xfId="0" applyNumberFormat="1" applyFont="1" applyFill="1" applyBorder="1" applyAlignment="1">
      <alignment horizontal="left" vertical="center"/>
    </xf>
    <xf numFmtId="4" fontId="44" fillId="41" borderId="52" xfId="0" applyNumberFormat="1" applyFont="1" applyFill="1" applyBorder="1" applyAlignment="1">
      <alignment vertical="center"/>
    </xf>
    <xf numFmtId="4" fontId="38" fillId="0" borderId="0" xfId="0" applyNumberFormat="1" applyFont="1" applyBorder="1" applyAlignment="1">
      <alignment vertical="center"/>
    </xf>
    <xf numFmtId="4" fontId="38" fillId="0" borderId="40" xfId="0" applyNumberFormat="1" applyFont="1" applyBorder="1" applyAlignment="1" applyProtection="1">
      <alignment horizontal="right" vertical="center" wrapText="1"/>
      <protection locked="0"/>
    </xf>
    <xf numFmtId="4" fontId="38" fillId="0" borderId="17" xfId="0" applyNumberFormat="1" applyFont="1" applyBorder="1" applyAlignment="1" applyProtection="1">
      <alignment horizontal="right" vertical="center" wrapText="1"/>
      <protection locked="0"/>
    </xf>
    <xf numFmtId="4" fontId="44" fillId="42" borderId="16" xfId="0" applyNumberFormat="1" applyFont="1" applyFill="1" applyBorder="1" applyAlignment="1" applyProtection="1">
      <alignment horizontal="right" vertical="center"/>
    </xf>
    <xf numFmtId="4" fontId="44" fillId="41" borderId="15" xfId="0" applyNumberFormat="1" applyFont="1" applyFill="1" applyBorder="1" applyAlignment="1" applyProtection="1">
      <alignment horizontal="right" vertical="center"/>
    </xf>
    <xf numFmtId="4" fontId="37" fillId="42" borderId="48" xfId="0" applyNumberFormat="1" applyFont="1" applyFill="1" applyBorder="1" applyAlignment="1" applyProtection="1">
      <alignment horizontal="center" vertical="center" wrapText="1"/>
      <protection locked="0"/>
    </xf>
    <xf numFmtId="4" fontId="44" fillId="42" borderId="15" xfId="0" applyNumberFormat="1" applyFont="1" applyFill="1" applyBorder="1" applyAlignment="1" applyProtection="1">
      <alignment horizontal="right" vertical="center"/>
    </xf>
    <xf numFmtId="4" fontId="44" fillId="42" borderId="16" xfId="0" applyNumberFormat="1" applyFont="1" applyFill="1" applyBorder="1" applyAlignment="1" applyProtection="1">
      <alignment vertical="center"/>
      <protection locked="0"/>
    </xf>
    <xf numFmtId="4" fontId="37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45" xfId="0" applyNumberFormat="1" applyFont="1" applyBorder="1" applyAlignment="1" applyProtection="1">
      <alignment vertical="center"/>
      <protection locked="0"/>
    </xf>
    <xf numFmtId="4" fontId="44" fillId="42" borderId="15" xfId="0" applyNumberFormat="1" applyFont="1" applyFill="1" applyBorder="1" applyAlignment="1" applyProtection="1">
      <alignment vertical="center"/>
    </xf>
    <xf numFmtId="4" fontId="38" fillId="0" borderId="0" xfId="0" applyNumberFormat="1" applyFont="1" applyAlignment="1">
      <alignment horizontal="justify" vertical="center"/>
    </xf>
    <xf numFmtId="4" fontId="37" fillId="42" borderId="52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/>
    <xf numFmtId="4" fontId="46" fillId="0" borderId="0" xfId="0" applyNumberFormat="1" applyFont="1" applyFill="1" applyAlignment="1" applyProtection="1">
      <alignment vertical="center"/>
      <protection locked="0"/>
    </xf>
    <xf numFmtId="4" fontId="38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8" fillId="42" borderId="33" xfId="0" applyNumberFormat="1" applyFont="1" applyFill="1" applyBorder="1" applyAlignment="1" applyProtection="1">
      <alignment horizontal="center" vertical="center" wrapText="1"/>
      <protection locked="0"/>
    </xf>
    <xf numFmtId="4" fontId="38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8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15" xfId="0" applyNumberFormat="1" applyFont="1" applyFill="1" applyBorder="1" applyAlignment="1" applyProtection="1">
      <alignment vertical="center" wrapText="1"/>
      <protection locked="0"/>
    </xf>
    <xf numFmtId="4" fontId="44" fillId="0" borderId="43" xfId="0" applyNumberFormat="1" applyFont="1" applyFill="1" applyBorder="1" applyAlignment="1" applyProtection="1">
      <alignment vertical="center" wrapText="1"/>
      <protection locked="0"/>
    </xf>
    <xf numFmtId="4" fontId="44" fillId="0" borderId="61" xfId="0" applyNumberFormat="1" applyFont="1" applyFill="1" applyBorder="1" applyAlignment="1" applyProtection="1">
      <alignment vertical="center" wrapText="1"/>
      <protection locked="0"/>
    </xf>
    <xf numFmtId="4" fontId="44" fillId="0" borderId="62" xfId="0" applyNumberFormat="1" applyFont="1" applyFill="1" applyBorder="1" applyAlignment="1" applyProtection="1">
      <alignment vertical="center" wrapText="1"/>
      <protection locked="0"/>
    </xf>
    <xf numFmtId="4" fontId="37" fillId="0" borderId="0" xfId="0" applyNumberFormat="1" applyFont="1" applyFill="1" applyBorder="1" applyAlignment="1">
      <alignment horizontal="left" vertical="center" wrapText="1"/>
    </xf>
    <xf numFmtId="4" fontId="44" fillId="0" borderId="0" xfId="0" applyNumberFormat="1" applyFont="1" applyFill="1" applyBorder="1" applyAlignment="1" applyProtection="1">
      <alignment horizontal="right" vertical="center" wrapText="1"/>
    </xf>
    <xf numFmtId="4" fontId="36" fillId="0" borderId="0" xfId="0" applyNumberFormat="1" applyFont="1" applyBorder="1" applyAlignment="1" applyProtection="1">
      <alignment horizontal="left" vertical="center"/>
      <protection locked="0"/>
    </xf>
    <xf numFmtId="4" fontId="37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0" xfId="0" applyNumberFormat="1" applyFont="1" applyFill="1" applyBorder="1" applyAlignment="1">
      <alignment horizontal="left" vertical="center"/>
    </xf>
    <xf numFmtId="4" fontId="44" fillId="0" borderId="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 applyBorder="1" applyAlignment="1">
      <alignment horizontal="right" vertical="center"/>
    </xf>
    <xf numFmtId="4" fontId="44" fillId="42" borderId="52" xfId="0" applyNumberFormat="1" applyFont="1" applyFill="1" applyBorder="1" applyAlignment="1">
      <alignment horizontal="left" vertical="center"/>
    </xf>
    <xf numFmtId="4" fontId="44" fillId="42" borderId="36" xfId="0" applyNumberFormat="1" applyFont="1" applyFill="1" applyBorder="1" applyAlignment="1">
      <alignment horizontal="left" vertical="center"/>
    </xf>
    <xf numFmtId="4" fontId="44" fillId="42" borderId="16" xfId="0" applyNumberFormat="1" applyFont="1" applyFill="1" applyBorder="1" applyAlignment="1">
      <alignment horizontal="left" vertical="center"/>
    </xf>
    <xf numFmtId="4" fontId="36" fillId="0" borderId="0" xfId="0" applyNumberFormat="1" applyFont="1" applyBorder="1" applyAlignment="1">
      <alignment horizontal="left" vertical="center"/>
    </xf>
    <xf numFmtId="4" fontId="36" fillId="0" borderId="0" xfId="0" applyNumberFormat="1" applyFont="1" applyBorder="1" applyAlignment="1">
      <alignment vertical="center"/>
    </xf>
    <xf numFmtId="4" fontId="36" fillId="0" borderId="40" xfId="0" applyNumberFormat="1" applyFont="1" applyFill="1" applyBorder="1" applyAlignment="1">
      <alignment horizontal="right" vertical="center" wrapText="1"/>
    </xf>
    <xf numFmtId="4" fontId="47" fillId="0" borderId="21" xfId="0" applyNumberFormat="1" applyFont="1" applyFill="1" applyBorder="1" applyAlignment="1" applyProtection="1">
      <alignment vertical="center"/>
      <protection locked="0"/>
    </xf>
    <xf numFmtId="4" fontId="47" fillId="0" borderId="23" xfId="0" applyNumberFormat="1" applyFont="1" applyFill="1" applyBorder="1" applyAlignment="1" applyProtection="1">
      <alignment vertical="center"/>
      <protection locked="0"/>
    </xf>
    <xf numFmtId="4" fontId="47" fillId="0" borderId="51" xfId="0" applyNumberFormat="1" applyFont="1" applyFill="1" applyBorder="1" applyAlignment="1" applyProtection="1">
      <alignment vertical="center"/>
      <protection locked="0"/>
    </xf>
    <xf numFmtId="4" fontId="44" fillId="42" borderId="52" xfId="0" applyNumberFormat="1" applyFont="1" applyFill="1" applyBorder="1" applyAlignment="1">
      <alignment horizontal="center" vertical="center"/>
    </xf>
    <xf numFmtId="4" fontId="38" fillId="0" borderId="56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4" fillId="0" borderId="0" xfId="0" applyNumberFormat="1" applyFont="1" applyFill="1" applyBorder="1" applyAlignment="1" applyProtection="1">
      <alignment vertical="center"/>
    </xf>
    <xf numFmtId="4" fontId="44" fillId="0" borderId="0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</xf>
    <xf numFmtId="4" fontId="45" fillId="0" borderId="0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Fill="1" applyAlignment="1">
      <alignment vertical="center"/>
    </xf>
    <xf numFmtId="0" fontId="38" fillId="0" borderId="0" xfId="0" applyNumberFormat="1" applyFont="1" applyAlignment="1">
      <alignment vertical="center"/>
    </xf>
    <xf numFmtId="4" fontId="44" fillId="41" borderId="15" xfId="0" applyNumberFormat="1" applyFont="1" applyFill="1" applyBorder="1" applyAlignment="1">
      <alignment horizontal="center" vertical="center"/>
    </xf>
    <xf numFmtId="4" fontId="44" fillId="41" borderId="36" xfId="0" applyNumberFormat="1" applyFont="1" applyFill="1" applyBorder="1" applyAlignment="1">
      <alignment horizontal="center" vertical="center"/>
    </xf>
    <xf numFmtId="4" fontId="38" fillId="0" borderId="51" xfId="0" applyNumberFormat="1" applyFont="1" applyFill="1" applyBorder="1" applyAlignment="1" applyProtection="1">
      <alignment vertical="center"/>
      <protection locked="0"/>
    </xf>
    <xf numFmtId="4" fontId="38" fillId="0" borderId="39" xfId="0" applyNumberFormat="1" applyFont="1" applyFill="1" applyBorder="1" applyAlignment="1" applyProtection="1">
      <alignment vertical="center"/>
      <protection locked="0"/>
    </xf>
    <xf numFmtId="4" fontId="38" fillId="0" borderId="58" xfId="0" applyNumberFormat="1" applyFont="1" applyFill="1" applyBorder="1" applyAlignment="1" applyProtection="1">
      <alignment vertical="center"/>
      <protection locked="0"/>
    </xf>
    <xf numFmtId="4" fontId="38" fillId="0" borderId="40" xfId="0" applyNumberFormat="1" applyFont="1" applyFill="1" applyBorder="1" applyAlignment="1" applyProtection="1">
      <alignment vertical="center"/>
      <protection locked="0"/>
    </xf>
    <xf numFmtId="4" fontId="38" fillId="0" borderId="41" xfId="0" applyNumberFormat="1" applyFont="1" applyFill="1" applyBorder="1" applyAlignment="1" applyProtection="1">
      <alignment vertical="center"/>
      <protection locked="0"/>
    </xf>
    <xf numFmtId="4" fontId="44" fillId="0" borderId="50" xfId="0" applyNumberFormat="1" applyFont="1" applyFill="1" applyBorder="1" applyAlignment="1">
      <alignment horizontal="right" vertical="center"/>
    </xf>
    <xf numFmtId="4" fontId="44" fillId="0" borderId="51" xfId="0" applyNumberFormat="1" applyFont="1" applyBorder="1" applyAlignment="1">
      <alignment horizontal="right" vertical="center"/>
    </xf>
    <xf numFmtId="4" fontId="44" fillId="0" borderId="64" xfId="0" applyNumberFormat="1" applyFont="1" applyBorder="1" applyAlignment="1">
      <alignment horizontal="right" vertical="center"/>
    </xf>
    <xf numFmtId="4" fontId="38" fillId="0" borderId="23" xfId="0" applyNumberFormat="1" applyFont="1" applyBorder="1" applyAlignment="1">
      <alignment vertical="center"/>
    </xf>
    <xf numFmtId="4" fontId="38" fillId="0" borderId="60" xfId="0" applyNumberFormat="1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51" fillId="0" borderId="0" xfId="0" applyFont="1"/>
    <xf numFmtId="0" fontId="51" fillId="0" borderId="0" xfId="0" applyFont="1" applyAlignment="1">
      <alignment horizontal="left"/>
    </xf>
    <xf numFmtId="4" fontId="44" fillId="0" borderId="0" xfId="0" applyNumberFormat="1" applyFont="1" applyAlignment="1">
      <alignment horizontal="left" vertical="center" wrapText="1"/>
    </xf>
    <xf numFmtId="0" fontId="36" fillId="0" borderId="0" xfId="41" applyFont="1"/>
    <xf numFmtId="4" fontId="44" fillId="0" borderId="0" xfId="0" applyNumberFormat="1" applyFont="1" applyAlignment="1" applyProtection="1">
      <alignment horizontal="left" vertical="center"/>
      <protection locked="0"/>
    </xf>
    <xf numFmtId="0" fontId="48" fillId="0" borderId="0" xfId="0" applyNumberFormat="1" applyFont="1" applyAlignment="1" applyProtection="1">
      <alignment horizontal="left" vertical="center" wrapText="1"/>
      <protection locked="0"/>
    </xf>
    <xf numFmtId="0" fontId="52" fillId="0" borderId="0" xfId="0" applyFont="1"/>
    <xf numFmtId="0" fontId="36" fillId="0" borderId="0" xfId="40" applyFont="1" applyBorder="1" applyAlignment="1"/>
    <xf numFmtId="0" fontId="36" fillId="0" borderId="0" xfId="40" applyFont="1" applyBorder="1" applyAlignment="1">
      <alignment wrapText="1"/>
    </xf>
    <xf numFmtId="4" fontId="44" fillId="0" borderId="0" xfId="0" applyNumberFormat="1" applyFont="1" applyAlignment="1" applyProtection="1">
      <alignment vertical="center"/>
      <protection locked="0"/>
    </xf>
    <xf numFmtId="4" fontId="49" fillId="0" borderId="0" xfId="0" applyNumberFormat="1" applyFont="1" applyFill="1" applyAlignment="1" applyProtection="1">
      <alignment vertical="center"/>
      <protection locked="0"/>
    </xf>
    <xf numFmtId="4" fontId="44" fillId="0" borderId="0" xfId="0" applyNumberFormat="1" applyFont="1" applyAlignment="1">
      <alignment horizontal="left" vertical="center"/>
    </xf>
    <xf numFmtId="0" fontId="51" fillId="0" borderId="0" xfId="0" applyFont="1" applyFill="1" applyAlignment="1">
      <alignment horizontal="left"/>
    </xf>
    <xf numFmtId="4" fontId="44" fillId="0" borderId="0" xfId="0" applyNumberFormat="1" applyFont="1" applyAlignment="1">
      <alignment vertical="center"/>
    </xf>
    <xf numFmtId="0" fontId="52" fillId="0" borderId="0" xfId="0" applyFont="1" applyBorder="1" applyAlignment="1">
      <alignment wrapText="1"/>
    </xf>
    <xf numFmtId="0" fontId="52" fillId="0" borderId="0" xfId="0" applyFont="1" applyAlignment="1">
      <alignment horizontal="center" wrapText="1"/>
    </xf>
    <xf numFmtId="0" fontId="37" fillId="0" borderId="17" xfId="40" applyFont="1" applyFill="1" applyBorder="1" applyAlignment="1" applyProtection="1">
      <alignment horizontal="left" vertical="center"/>
    </xf>
    <xf numFmtId="0" fontId="37" fillId="0" borderId="57" xfId="40" applyFont="1" applyFill="1" applyBorder="1" applyAlignment="1" applyProtection="1">
      <alignment horizontal="left" vertical="center"/>
    </xf>
    <xf numFmtId="0" fontId="36" fillId="0" borderId="65" xfId="40" applyFont="1" applyFill="1" applyBorder="1" applyAlignment="1" applyProtection="1">
      <alignment vertical="center" wrapText="1"/>
    </xf>
    <xf numFmtId="0" fontId="36" fillId="0" borderId="65" xfId="40" quotePrefix="1" applyFont="1" applyFill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horizontal="left" vertical="center"/>
    </xf>
    <xf numFmtId="4" fontId="54" fillId="0" borderId="0" xfId="0" applyNumberFormat="1" applyFont="1" applyAlignment="1">
      <alignment vertical="center"/>
    </xf>
    <xf numFmtId="4" fontId="39" fillId="41" borderId="15" xfId="0" applyNumberFormat="1" applyFont="1" applyFill="1" applyBorder="1" applyAlignment="1">
      <alignment horizontal="center" vertical="center" wrapText="1"/>
    </xf>
    <xf numFmtId="4" fontId="55" fillId="0" borderId="0" xfId="0" applyNumberFormat="1" applyFont="1" applyAlignment="1">
      <alignment vertical="center"/>
    </xf>
    <xf numFmtId="4" fontId="55" fillId="0" borderId="0" xfId="0" applyNumberFormat="1" applyFont="1" applyFill="1" applyBorder="1" applyAlignment="1" applyProtection="1">
      <alignment vertical="center"/>
      <protection locked="0"/>
    </xf>
    <xf numFmtId="4" fontId="44" fillId="42" borderId="47" xfId="0" applyNumberFormat="1" applyFont="1" applyFill="1" applyBorder="1" applyAlignment="1" applyProtection="1">
      <alignment horizontal="center" vertical="center" wrapText="1"/>
      <protection locked="0"/>
    </xf>
    <xf numFmtId="4" fontId="44" fillId="42" borderId="56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21" xfId="0" applyNumberFormat="1" applyFont="1" applyFill="1" applyBorder="1" applyAlignment="1" applyProtection="1">
      <alignment vertical="center"/>
      <protection locked="0"/>
    </xf>
    <xf numFmtId="4" fontId="44" fillId="42" borderId="15" xfId="0" applyNumberFormat="1" applyFont="1" applyFill="1" applyBorder="1" applyAlignment="1">
      <alignment horizontal="center" vertical="center"/>
    </xf>
    <xf numFmtId="4" fontId="39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9" fillId="41" borderId="36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76" xfId="0" applyFont="1" applyFill="1" applyBorder="1" applyAlignment="1">
      <alignment wrapText="1"/>
    </xf>
    <xf numFmtId="0" fontId="37" fillId="42" borderId="19" xfId="40" applyFont="1" applyFill="1" applyBorder="1" applyAlignment="1" applyProtection="1">
      <alignment vertical="center" wrapText="1"/>
    </xf>
    <xf numFmtId="0" fontId="37" fillId="42" borderId="23" xfId="40" applyFont="1" applyFill="1" applyBorder="1" applyAlignment="1" applyProtection="1">
      <alignment vertical="center" wrapText="1"/>
    </xf>
    <xf numFmtId="0" fontId="51" fillId="42" borderId="94" xfId="0" applyFont="1" applyFill="1" applyBorder="1" applyAlignment="1">
      <alignment horizontal="left" wrapText="1"/>
    </xf>
    <xf numFmtId="0" fontId="51" fillId="42" borderId="95" xfId="0" applyFont="1" applyFill="1" applyBorder="1" applyAlignment="1">
      <alignment horizontal="left" wrapText="1"/>
    </xf>
    <xf numFmtId="0" fontId="37" fillId="0" borderId="19" xfId="40" applyFont="1" applyFill="1" applyBorder="1" applyAlignment="1" applyProtection="1">
      <alignment vertical="center" wrapText="1"/>
    </xf>
    <xf numFmtId="4" fontId="37" fillId="0" borderId="15" xfId="0" applyNumberFormat="1" applyFont="1" applyFill="1" applyBorder="1" applyAlignment="1">
      <alignment horizontal="left" vertical="center" wrapText="1"/>
    </xf>
    <xf numFmtId="4" fontId="37" fillId="0" borderId="43" xfId="0" applyNumberFormat="1" applyFont="1" applyFill="1" applyBorder="1" applyAlignment="1" applyProtection="1">
      <alignment horizontal="right" vertical="center" wrapText="1"/>
    </xf>
    <xf numFmtId="4" fontId="37" fillId="0" borderId="15" xfId="0" applyNumberFormat="1" applyFont="1" applyFill="1" applyBorder="1" applyAlignment="1" applyProtection="1">
      <alignment horizontal="right" vertical="center" wrapText="1"/>
    </xf>
    <xf numFmtId="4" fontId="37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15" xfId="0" applyNumberFormat="1" applyFont="1" applyFill="1" applyBorder="1" applyAlignment="1" applyProtection="1">
      <alignment vertical="center" wrapText="1"/>
      <protection locked="0"/>
    </xf>
    <xf numFmtId="0" fontId="52" fillId="0" borderId="76" xfId="0" applyFont="1" applyFill="1" applyBorder="1"/>
    <xf numFmtId="2" fontId="52" fillId="0" borderId="74" xfId="0" applyNumberFormat="1" applyFont="1" applyFill="1" applyBorder="1" applyAlignment="1">
      <alignment horizontal="right"/>
    </xf>
    <xf numFmtId="4" fontId="52" fillId="0" borderId="88" xfId="0" applyNumberFormat="1" applyFont="1" applyFill="1" applyBorder="1" applyAlignment="1">
      <alignment horizontal="right"/>
    </xf>
    <xf numFmtId="2" fontId="52" fillId="0" borderId="88" xfId="0" applyNumberFormat="1" applyFont="1" applyFill="1" applyBorder="1" applyAlignment="1">
      <alignment horizontal="right"/>
    </xf>
    <xf numFmtId="0" fontId="56" fillId="0" borderId="21" xfId="0" applyFont="1" applyFill="1" applyBorder="1" applyAlignment="1">
      <alignment vertical="center" wrapText="1"/>
    </xf>
    <xf numFmtId="0" fontId="56" fillId="0" borderId="56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 applyProtection="1">
      <alignment horizontal="right" vertical="center" wrapText="1"/>
      <protection locked="0"/>
    </xf>
    <xf numFmtId="165" fontId="38" fillId="0" borderId="28" xfId="0" applyNumberFormat="1" applyFont="1" applyFill="1" applyBorder="1" applyAlignment="1" applyProtection="1">
      <alignment horizontal="right" vertical="center" wrapText="1"/>
      <protection locked="0"/>
    </xf>
    <xf numFmtId="165" fontId="38" fillId="0" borderId="27" xfId="0" applyNumberFormat="1" applyFont="1" applyFill="1" applyBorder="1" applyAlignment="1" applyProtection="1">
      <alignment horizontal="right" vertical="center" wrapText="1"/>
      <protection locked="0"/>
    </xf>
    <xf numFmtId="165" fontId="38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45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38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21" xfId="0" applyNumberFormat="1" applyFont="1" applyFill="1" applyBorder="1" applyAlignment="1" applyProtection="1">
      <alignment vertical="center" wrapText="1"/>
      <protection locked="0"/>
    </xf>
    <xf numFmtId="4" fontId="36" fillId="0" borderId="21" xfId="0" applyNumberFormat="1" applyFont="1" applyFill="1" applyBorder="1" applyAlignment="1" applyProtection="1">
      <alignment vertical="center" wrapText="1"/>
      <protection locked="0"/>
    </xf>
    <xf numFmtId="4" fontId="36" fillId="0" borderId="19" xfId="0" applyNumberFormat="1" applyFont="1" applyFill="1" applyBorder="1" applyAlignment="1" applyProtection="1">
      <alignment vertical="center"/>
      <protection locked="0"/>
    </xf>
    <xf numFmtId="0" fontId="37" fillId="42" borderId="15" xfId="40" applyFont="1" applyFill="1" applyBorder="1" applyAlignment="1" applyProtection="1">
      <alignment vertical="center" wrapText="1"/>
    </xf>
    <xf numFmtId="4" fontId="36" fillId="0" borderId="56" xfId="0" applyNumberFormat="1" applyFont="1" applyFill="1" applyBorder="1" applyAlignment="1" applyProtection="1">
      <alignment vertical="center" wrapText="1"/>
      <protection locked="0"/>
    </xf>
    <xf numFmtId="4" fontId="36" fillId="0" borderId="19" xfId="0" applyNumberFormat="1" applyFont="1" applyFill="1" applyBorder="1" applyAlignment="1" applyProtection="1">
      <alignment vertical="center" wrapText="1"/>
      <protection locked="0"/>
    </xf>
    <xf numFmtId="4" fontId="37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37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44" fillId="0" borderId="0" xfId="0" applyNumberFormat="1" applyFont="1" applyAlignment="1" applyProtection="1">
      <alignment horizontal="left" vertical="center"/>
      <protection locked="0"/>
    </xf>
    <xf numFmtId="4" fontId="38" fillId="0" borderId="0" xfId="0" applyNumberFormat="1" applyFont="1" applyAlignment="1">
      <alignment vertical="center"/>
    </xf>
    <xf numFmtId="4" fontId="39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58" fillId="44" borderId="74" xfId="0" applyNumberFormat="1" applyFont="1" applyFill="1" applyBorder="1" applyAlignment="1">
      <alignment horizontal="right"/>
    </xf>
    <xf numFmtId="4" fontId="58" fillId="44" borderId="114" xfId="0" applyNumberFormat="1" applyFont="1" applyFill="1" applyBorder="1" applyAlignment="1">
      <alignment horizontal="right"/>
    </xf>
    <xf numFmtId="0" fontId="59" fillId="0" borderId="74" xfId="0" applyFont="1" applyBorder="1" applyAlignment="1">
      <alignment wrapText="1"/>
    </xf>
    <xf numFmtId="4" fontId="39" fillId="0" borderId="45" xfId="0" applyNumberFormat="1" applyFont="1" applyFill="1" applyBorder="1" applyAlignment="1" applyProtection="1">
      <alignment vertical="center"/>
      <protection locked="0"/>
    </xf>
    <xf numFmtId="4" fontId="47" fillId="0" borderId="57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Alignment="1">
      <alignment vertical="center"/>
    </xf>
    <xf numFmtId="4" fontId="60" fillId="0" borderId="74" xfId="0" applyNumberFormat="1" applyFont="1" applyBorder="1" applyAlignment="1">
      <alignment horizontal="right"/>
    </xf>
    <xf numFmtId="4" fontId="61" fillId="0" borderId="114" xfId="0" applyNumberFormat="1" applyFont="1" applyBorder="1" applyAlignment="1">
      <alignment horizontal="right"/>
    </xf>
    <xf numFmtId="4" fontId="62" fillId="0" borderId="74" xfId="0" applyNumberFormat="1" applyFont="1" applyBorder="1" applyAlignment="1">
      <alignment horizontal="right"/>
    </xf>
    <xf numFmtId="0" fontId="51" fillId="43" borderId="101" xfId="0" applyFont="1" applyFill="1" applyBorder="1" applyAlignment="1">
      <alignment horizontal="center" wrapText="1"/>
    </xf>
    <xf numFmtId="0" fontId="51" fillId="43" borderId="102" xfId="0" applyFont="1" applyFill="1" applyBorder="1" applyAlignment="1">
      <alignment horizontal="center" wrapText="1"/>
    </xf>
    <xf numFmtId="4" fontId="39" fillId="0" borderId="45" xfId="0" applyNumberFormat="1" applyFont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  <protection locked="0"/>
    </xf>
    <xf numFmtId="4" fontId="36" fillId="0" borderId="58" xfId="0" applyNumberFormat="1" applyFont="1" applyFill="1" applyBorder="1" applyAlignment="1">
      <alignment horizontal="right" vertical="center" wrapText="1"/>
    </xf>
    <xf numFmtId="0" fontId="59" fillId="0" borderId="116" xfId="0" applyFont="1" applyBorder="1" applyAlignment="1">
      <alignment horizontal="right"/>
    </xf>
    <xf numFmtId="4" fontId="44" fillId="42" borderId="52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Alignment="1">
      <alignment vertical="center"/>
    </xf>
    <xf numFmtId="4" fontId="58" fillId="0" borderId="74" xfId="0" applyNumberFormat="1" applyFont="1" applyBorder="1" applyAlignment="1">
      <alignment horizontal="right"/>
    </xf>
    <xf numFmtId="4" fontId="0" fillId="0" borderId="74" xfId="0" applyNumberFormat="1" applyBorder="1" applyAlignment="1">
      <alignment horizontal="right"/>
    </xf>
    <xf numFmtId="4" fontId="5" fillId="0" borderId="74" xfId="0" applyNumberFormat="1" applyFont="1" applyBorder="1" applyAlignment="1">
      <alignment horizontal="right"/>
    </xf>
    <xf numFmtId="4" fontId="4" fillId="0" borderId="74" xfId="0" applyNumberFormat="1" applyFont="1" applyBorder="1" applyAlignment="1">
      <alignment horizontal="right"/>
    </xf>
    <xf numFmtId="4" fontId="39" fillId="42" borderId="16" xfId="0" applyNumberFormat="1" applyFont="1" applyFill="1" applyBorder="1" applyAlignment="1" applyProtection="1">
      <alignment horizontal="right" vertical="center"/>
    </xf>
    <xf numFmtId="4" fontId="62" fillId="0" borderId="74" xfId="0" applyNumberFormat="1" applyFont="1" applyBorder="1" applyAlignment="1">
      <alignment horizontal="right" wrapText="1"/>
    </xf>
    <xf numFmtId="4" fontId="60" fillId="0" borderId="74" xfId="0" applyNumberFormat="1" applyFont="1" applyBorder="1" applyAlignment="1">
      <alignment horizontal="right" wrapText="1"/>
    </xf>
    <xf numFmtId="4" fontId="39" fillId="0" borderId="21" xfId="0" applyNumberFormat="1" applyFont="1" applyFill="1" applyBorder="1" applyAlignment="1" applyProtection="1">
      <alignment horizontal="right" vertical="center" wrapText="1"/>
    </xf>
    <xf numFmtId="4" fontId="64" fillId="0" borderId="0" xfId="0" applyNumberFormat="1" applyFont="1" applyAlignment="1">
      <alignment vertical="center"/>
    </xf>
    <xf numFmtId="4" fontId="63" fillId="0" borderId="114" xfId="0" applyNumberFormat="1" applyFont="1" applyBorder="1" applyAlignment="1">
      <alignment horizontal="right"/>
    </xf>
    <xf numFmtId="4" fontId="58" fillId="0" borderId="114" xfId="0" applyNumberFormat="1" applyFont="1" applyBorder="1" applyAlignment="1">
      <alignment horizontal="right"/>
    </xf>
    <xf numFmtId="4" fontId="60" fillId="0" borderId="88" xfId="0" applyNumberFormat="1" applyFont="1" applyBorder="1" applyAlignment="1">
      <alignment horizontal="right"/>
    </xf>
    <xf numFmtId="4" fontId="35" fillId="0" borderId="15" xfId="0" applyNumberFormat="1" applyFont="1" applyFill="1" applyBorder="1" applyAlignment="1" applyProtection="1">
      <alignment vertical="center"/>
    </xf>
    <xf numFmtId="4" fontId="63" fillId="0" borderId="74" xfId="0" applyNumberFormat="1" applyFont="1" applyBorder="1" applyAlignment="1">
      <alignment horizontal="right"/>
    </xf>
    <xf numFmtId="4" fontId="35" fillId="41" borderId="15" xfId="0" applyNumberFormat="1" applyFont="1" applyFill="1" applyBorder="1" applyAlignment="1" applyProtection="1">
      <alignment horizontal="right" vertical="center"/>
    </xf>
    <xf numFmtId="4" fontId="36" fillId="0" borderId="51" xfId="0" applyNumberFormat="1" applyFont="1" applyFill="1" applyBorder="1" applyAlignment="1" applyProtection="1">
      <alignment vertical="center"/>
      <protection locked="0"/>
    </xf>
    <xf numFmtId="4" fontId="37" fillId="0" borderId="52" xfId="0" applyNumberFormat="1" applyFont="1" applyFill="1" applyBorder="1" applyAlignment="1" applyProtection="1">
      <alignment vertical="center" wrapText="1"/>
      <protection locked="0"/>
    </xf>
    <xf numFmtId="4" fontId="44" fillId="42" borderId="52" xfId="0" applyNumberFormat="1" applyFont="1" applyFill="1" applyBorder="1" applyAlignment="1" applyProtection="1">
      <alignment horizontal="center" vertical="center"/>
      <protection locked="0"/>
    </xf>
    <xf numFmtId="4" fontId="36" fillId="0" borderId="50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Alignment="1">
      <alignment vertical="center"/>
    </xf>
    <xf numFmtId="4" fontId="62" fillId="43" borderId="74" xfId="0" applyNumberFormat="1" applyFont="1" applyFill="1" applyBorder="1" applyAlignment="1">
      <alignment horizontal="right"/>
    </xf>
    <xf numFmtId="4" fontId="42" fillId="42" borderId="19" xfId="40" applyNumberFormat="1" applyFont="1" applyFill="1" applyBorder="1" applyAlignment="1" applyProtection="1">
      <alignment vertical="center"/>
    </xf>
    <xf numFmtId="4" fontId="42" fillId="42" borderId="20" xfId="40" applyNumberFormat="1" applyFont="1" applyFill="1" applyBorder="1" applyAlignment="1" applyProtection="1">
      <alignment vertical="center"/>
    </xf>
    <xf numFmtId="4" fontId="42" fillId="0" borderId="21" xfId="40" applyNumberFormat="1" applyFont="1" applyFill="1" applyBorder="1" applyAlignment="1" applyProtection="1">
      <alignment vertical="center"/>
    </xf>
    <xf numFmtId="4" fontId="42" fillId="0" borderId="22" xfId="40" applyNumberFormat="1" applyFont="1" applyFill="1" applyBorder="1" applyAlignment="1" applyProtection="1">
      <alignment vertical="center"/>
    </xf>
    <xf numFmtId="4" fontId="43" fillId="0" borderId="65" xfId="40" applyNumberFormat="1" applyFont="1" applyFill="1" applyBorder="1" applyAlignment="1" applyProtection="1">
      <alignment vertical="center"/>
      <protection locked="0"/>
    </xf>
    <xf numFmtId="4" fontId="43" fillId="0" borderId="66" xfId="40" applyNumberFormat="1" applyFont="1" applyFill="1" applyBorder="1" applyAlignment="1" applyProtection="1">
      <alignment vertical="center"/>
    </xf>
    <xf numFmtId="4" fontId="42" fillId="42" borderId="23" xfId="40" applyNumberFormat="1" applyFont="1" applyFill="1" applyBorder="1" applyAlignment="1" applyProtection="1">
      <alignment vertical="center"/>
    </xf>
    <xf numFmtId="4" fontId="42" fillId="42" borderId="24" xfId="40" applyNumberFormat="1" applyFont="1" applyFill="1" applyBorder="1" applyAlignment="1" applyProtection="1">
      <alignment vertical="center"/>
    </xf>
    <xf numFmtId="4" fontId="65" fillId="0" borderId="21" xfId="40" applyNumberFormat="1" applyFont="1" applyFill="1" applyBorder="1" applyAlignment="1" applyProtection="1">
      <alignment vertical="center"/>
    </xf>
    <xf numFmtId="4" fontId="39" fillId="42" borderId="19" xfId="40" applyNumberFormat="1" applyFont="1" applyFill="1" applyBorder="1" applyAlignment="1">
      <alignment vertical="center"/>
    </xf>
    <xf numFmtId="4" fontId="39" fillId="42" borderId="56" xfId="40" applyNumberFormat="1" applyFont="1" applyFill="1" applyBorder="1" applyAlignment="1">
      <alignment vertical="center"/>
    </xf>
    <xf numFmtId="4" fontId="52" fillId="0" borderId="88" xfId="0" applyNumberFormat="1" applyFont="1" applyBorder="1" applyAlignment="1">
      <alignment wrapText="1"/>
    </xf>
    <xf numFmtId="4" fontId="0" fillId="0" borderId="115" xfId="0" applyNumberFormat="1" applyBorder="1" applyAlignment="1">
      <alignment horizontal="right"/>
    </xf>
    <xf numFmtId="4" fontId="3" fillId="0" borderId="74" xfId="0" applyNumberFormat="1" applyFont="1" applyBorder="1" applyAlignment="1">
      <alignment horizontal="right"/>
    </xf>
    <xf numFmtId="4" fontId="57" fillId="0" borderId="74" xfId="0" applyNumberFormat="1" applyFont="1" applyBorder="1" applyAlignment="1">
      <alignment horizontal="right"/>
    </xf>
    <xf numFmtId="4" fontId="57" fillId="0" borderId="75" xfId="0" applyNumberFormat="1" applyFont="1" applyBorder="1" applyAlignment="1">
      <alignment horizontal="right"/>
    </xf>
    <xf numFmtId="4" fontId="57" fillId="0" borderId="88" xfId="0" applyNumberFormat="1" applyFont="1" applyBorder="1" applyAlignment="1">
      <alignment horizontal="right"/>
    </xf>
    <xf numFmtId="4" fontId="57" fillId="0" borderId="89" xfId="0" applyNumberFormat="1" applyFont="1" applyBorder="1" applyAlignment="1">
      <alignment horizontal="right"/>
    </xf>
    <xf numFmtId="4" fontId="60" fillId="43" borderId="74" xfId="0" applyNumberFormat="1" applyFont="1" applyFill="1" applyBorder="1" applyAlignment="1">
      <alignment horizontal="right"/>
    </xf>
    <xf numFmtId="4" fontId="39" fillId="41" borderId="36" xfId="0" applyNumberFormat="1" applyFont="1" applyFill="1" applyBorder="1" applyAlignment="1" applyProtection="1">
      <alignment horizontal="right" vertical="center" wrapText="1"/>
    </xf>
    <xf numFmtId="4" fontId="39" fillId="42" borderId="15" xfId="0" applyNumberFormat="1" applyFont="1" applyFill="1" applyBorder="1" applyAlignment="1" applyProtection="1">
      <alignment horizontal="right" vertical="center" wrapText="1"/>
    </xf>
    <xf numFmtId="4" fontId="0" fillId="0" borderId="88" xfId="0" applyNumberFormat="1" applyBorder="1" applyAlignment="1">
      <alignment horizontal="right"/>
    </xf>
    <xf numFmtId="4" fontId="60" fillId="0" borderId="92" xfId="0" applyNumberFormat="1" applyFont="1" applyBorder="1" applyAlignment="1">
      <alignment horizontal="right"/>
    </xf>
    <xf numFmtId="4" fontId="35" fillId="42" borderId="16" xfId="0" applyNumberFormat="1" applyFont="1" applyFill="1" applyBorder="1" applyAlignment="1" applyProtection="1">
      <alignment horizontal="right" vertical="center"/>
    </xf>
    <xf numFmtId="4" fontId="35" fillId="42" borderId="15" xfId="0" applyNumberFormat="1" applyFont="1" applyFill="1" applyBorder="1" applyAlignment="1" applyProtection="1">
      <alignment horizontal="right" vertical="center" wrapText="1"/>
    </xf>
    <xf numFmtId="4" fontId="59" fillId="0" borderId="84" xfId="0" applyNumberFormat="1" applyFont="1" applyBorder="1" applyAlignment="1">
      <alignment horizontal="right"/>
    </xf>
    <xf numFmtId="4" fontId="59" fillId="0" borderId="86" xfId="0" applyNumberFormat="1" applyFont="1" applyBorder="1" applyAlignment="1">
      <alignment horizontal="right"/>
    </xf>
    <xf numFmtId="4" fontId="59" fillId="0" borderId="76" xfId="0" applyNumberFormat="1" applyFont="1" applyBorder="1" applyAlignment="1">
      <alignment horizontal="right"/>
    </xf>
    <xf numFmtId="4" fontId="59" fillId="0" borderId="75" xfId="0" applyNumberFormat="1" applyFont="1" applyBorder="1" applyAlignment="1">
      <alignment horizontal="right"/>
    </xf>
    <xf numFmtId="4" fontId="59" fillId="0" borderId="78" xfId="0" applyNumberFormat="1" applyFont="1" applyBorder="1" applyAlignment="1">
      <alignment horizontal="right"/>
    </xf>
    <xf numFmtId="4" fontId="59" fillId="0" borderId="80" xfId="0" applyNumberFormat="1" applyFont="1" applyBorder="1" applyAlignment="1">
      <alignment horizontal="right"/>
    </xf>
    <xf numFmtId="4" fontId="36" fillId="0" borderId="74" xfId="0" applyNumberFormat="1" applyFont="1" applyBorder="1" applyAlignment="1">
      <alignment horizontal="right"/>
    </xf>
    <xf numFmtId="4" fontId="66" fillId="0" borderId="74" xfId="0" applyNumberFormat="1" applyFont="1" applyBorder="1" applyAlignment="1">
      <alignment horizontal="right"/>
    </xf>
    <xf numFmtId="4" fontId="37" fillId="42" borderId="19" xfId="40" applyNumberFormat="1" applyFont="1" applyFill="1" applyBorder="1" applyAlignment="1" applyProtection="1">
      <alignment vertical="center"/>
    </xf>
    <xf numFmtId="4" fontId="37" fillId="42" borderId="20" xfId="40" applyNumberFormat="1" applyFont="1" applyFill="1" applyBorder="1" applyAlignment="1" applyProtection="1">
      <alignment vertical="center"/>
    </xf>
    <xf numFmtId="4" fontId="37" fillId="42" borderId="23" xfId="40" applyNumberFormat="1" applyFont="1" applyFill="1" applyBorder="1" applyAlignment="1" applyProtection="1">
      <alignment vertical="center"/>
    </xf>
    <xf numFmtId="4" fontId="37" fillId="42" borderId="24" xfId="40" applyNumberFormat="1" applyFont="1" applyFill="1" applyBorder="1" applyAlignment="1" applyProtection="1">
      <alignment vertical="center"/>
    </xf>
    <xf numFmtId="4" fontId="36" fillId="0" borderId="0" xfId="40" applyNumberFormat="1" applyFont="1" applyFill="1" applyBorder="1" applyAlignment="1" applyProtection="1">
      <alignment vertical="center"/>
    </xf>
    <xf numFmtId="4" fontId="36" fillId="0" borderId="18" xfId="40" applyNumberFormat="1" applyFont="1" applyFill="1" applyBorder="1" applyAlignment="1" applyProtection="1">
      <alignment vertical="center"/>
    </xf>
    <xf numFmtId="4" fontId="60" fillId="0" borderId="74" xfId="0" applyNumberFormat="1" applyFont="1" applyBorder="1" applyAlignment="1">
      <alignment horizontal="right" vertical="center"/>
    </xf>
    <xf numFmtId="4" fontId="63" fillId="0" borderId="52" xfId="0" applyNumberFormat="1" applyFont="1" applyBorder="1" applyAlignment="1">
      <alignment horizontal="right"/>
    </xf>
    <xf numFmtId="4" fontId="63" fillId="0" borderId="15" xfId="0" applyNumberFormat="1" applyFont="1" applyBorder="1" applyAlignment="1">
      <alignment horizontal="right"/>
    </xf>
    <xf numFmtId="0" fontId="59" fillId="0" borderId="76" xfId="0" applyFont="1" applyBorder="1" applyAlignment="1">
      <alignment wrapText="1"/>
    </xf>
    <xf numFmtId="0" fontId="59" fillId="0" borderId="78" xfId="0" applyFont="1" applyBorder="1" applyAlignment="1">
      <alignment wrapText="1"/>
    </xf>
    <xf numFmtId="4" fontId="38" fillId="0" borderId="19" xfId="0" applyNumberFormat="1" applyFont="1" applyBorder="1" applyAlignment="1" applyProtection="1">
      <alignment vertical="center"/>
      <protection locked="0"/>
    </xf>
    <xf numFmtId="4" fontId="38" fillId="0" borderId="21" xfId="0" applyNumberFormat="1" applyFont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  <protection locked="0"/>
    </xf>
    <xf numFmtId="4" fontId="38" fillId="0" borderId="24" xfId="0" applyNumberFormat="1" applyFont="1" applyBorder="1" applyAlignment="1" applyProtection="1">
      <alignment vertical="center"/>
      <protection locked="0"/>
    </xf>
    <xf numFmtId="4" fontId="38" fillId="0" borderId="45" xfId="0" applyNumberFormat="1" applyFont="1" applyBorder="1" applyAlignment="1" applyProtection="1">
      <alignment vertical="center"/>
      <protection locked="0"/>
    </xf>
    <xf numFmtId="4" fontId="38" fillId="0" borderId="28" xfId="0" applyNumberFormat="1" applyFont="1" applyBorder="1" applyAlignment="1" applyProtection="1">
      <alignment vertical="center"/>
      <protection locked="0"/>
    </xf>
    <xf numFmtId="4" fontId="36" fillId="0" borderId="75" xfId="0" applyNumberFormat="1" applyFont="1" applyBorder="1" applyAlignment="1">
      <alignment horizontal="right"/>
    </xf>
    <xf numFmtId="4" fontId="36" fillId="0" borderId="79" xfId="0" applyNumberFormat="1" applyFont="1" applyBorder="1" applyAlignment="1">
      <alignment horizontal="right"/>
    </xf>
    <xf numFmtId="4" fontId="36" fillId="0" borderId="80" xfId="0" applyNumberFormat="1" applyFont="1" applyBorder="1" applyAlignment="1">
      <alignment horizontal="right"/>
    </xf>
    <xf numFmtId="4" fontId="38" fillId="0" borderId="40" xfId="0" applyNumberFormat="1" applyFont="1" applyBorder="1" applyAlignment="1" applyProtection="1">
      <alignment vertical="center"/>
      <protection locked="0"/>
    </xf>
    <xf numFmtId="4" fontId="38" fillId="0" borderId="42" xfId="0" applyNumberFormat="1" applyFont="1" applyBorder="1" applyAlignment="1" applyProtection="1">
      <alignment vertical="center"/>
      <protection locked="0"/>
    </xf>
    <xf numFmtId="4" fontId="36" fillId="0" borderId="52" xfId="0" applyNumberFormat="1" applyFont="1" applyFill="1" applyBorder="1" applyAlignment="1" applyProtection="1">
      <alignment vertical="center"/>
      <protection locked="0"/>
    </xf>
    <xf numFmtId="4" fontId="37" fillId="0" borderId="118" xfId="0" applyNumberFormat="1" applyFont="1" applyBorder="1" applyAlignment="1">
      <alignment horizontal="right"/>
    </xf>
    <xf numFmtId="4" fontId="37" fillId="0" borderId="116" xfId="0" applyNumberFormat="1" applyFont="1" applyBorder="1" applyAlignment="1">
      <alignment horizontal="right"/>
    </xf>
    <xf numFmtId="0" fontId="59" fillId="0" borderId="87" xfId="0" applyFont="1" applyBorder="1" applyAlignment="1">
      <alignment wrapText="1"/>
    </xf>
    <xf numFmtId="4" fontId="36" fillId="0" borderId="88" xfId="0" applyNumberFormat="1" applyFont="1" applyBorder="1" applyAlignment="1">
      <alignment horizontal="right"/>
    </xf>
    <xf numFmtId="4" fontId="36" fillId="0" borderId="89" xfId="0" applyNumberFormat="1" applyFont="1" applyBorder="1" applyAlignment="1">
      <alignment horizontal="right"/>
    </xf>
    <xf numFmtId="4" fontId="36" fillId="0" borderId="92" xfId="0" applyNumberFormat="1" applyFont="1" applyBorder="1" applyAlignment="1">
      <alignment horizontal="right"/>
    </xf>
    <xf numFmtId="4" fontId="36" fillId="0" borderId="93" xfId="0" applyNumberFormat="1" applyFont="1" applyBorder="1" applyAlignment="1">
      <alignment horizontal="right"/>
    </xf>
    <xf numFmtId="4" fontId="36" fillId="0" borderId="45" xfId="0" applyNumberFormat="1" applyFont="1" applyFill="1" applyBorder="1" applyAlignment="1" applyProtection="1">
      <alignment vertical="center"/>
      <protection locked="0"/>
    </xf>
    <xf numFmtId="4" fontId="36" fillId="0" borderId="15" xfId="0" applyNumberFormat="1" applyFont="1" applyFill="1" applyBorder="1" applyAlignment="1" applyProtection="1">
      <alignment vertical="center"/>
      <protection locked="0"/>
    </xf>
    <xf numFmtId="4" fontId="39" fillId="0" borderId="15" xfId="0" applyNumberFormat="1" applyFont="1" applyBorder="1" applyAlignment="1" applyProtection="1">
      <alignment vertical="center"/>
      <protection locked="0"/>
    </xf>
    <xf numFmtId="4" fontId="42" fillId="0" borderId="118" xfId="0" applyNumberFormat="1" applyFont="1" applyBorder="1" applyAlignment="1">
      <alignment horizontal="right"/>
    </xf>
    <xf numFmtId="4" fontId="42" fillId="0" borderId="116" xfId="0" applyNumberFormat="1" applyFont="1" applyBorder="1" applyAlignment="1">
      <alignment horizontal="right"/>
    </xf>
    <xf numFmtId="4" fontId="63" fillId="0" borderId="75" xfId="0" applyNumberFormat="1" applyFont="1" applyBorder="1" applyAlignment="1">
      <alignment horizontal="right"/>
    </xf>
    <xf numFmtId="4" fontId="52" fillId="0" borderId="119" xfId="0" applyNumberFormat="1" applyFont="1" applyBorder="1" applyAlignment="1">
      <alignment wrapText="1"/>
    </xf>
    <xf numFmtId="0" fontId="52" fillId="0" borderId="55" xfId="0" applyFont="1" applyFill="1" applyBorder="1" applyAlignment="1">
      <alignment wrapText="1"/>
    </xf>
    <xf numFmtId="4" fontId="52" fillId="0" borderId="89" xfId="0" applyNumberFormat="1" applyFont="1" applyFill="1" applyBorder="1" applyAlignment="1">
      <alignment horizontal="left" wrapText="1"/>
    </xf>
    <xf numFmtId="4" fontId="58" fillId="43" borderId="74" xfId="0" applyNumberFormat="1" applyFont="1" applyFill="1" applyBorder="1" applyAlignment="1">
      <alignment horizontal="right"/>
    </xf>
    <xf numFmtId="4" fontId="58" fillId="43" borderId="117" xfId="0" applyNumberFormat="1" applyFont="1" applyFill="1" applyBorder="1" applyAlignment="1">
      <alignment horizontal="right"/>
    </xf>
    <xf numFmtId="4" fontId="2" fillId="0" borderId="74" xfId="0" applyNumberFormat="1" applyFont="1" applyBorder="1" applyAlignment="1">
      <alignment horizontal="right"/>
    </xf>
    <xf numFmtId="4" fontId="62" fillId="43" borderId="15" xfId="0" applyNumberFormat="1" applyFont="1" applyFill="1" applyBorder="1" applyAlignment="1">
      <alignment horizontal="right"/>
    </xf>
    <xf numFmtId="4" fontId="39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5" xfId="0" applyNumberFormat="1" applyFont="1" applyFill="1" applyBorder="1" applyAlignment="1" applyProtection="1">
      <alignment vertical="center"/>
    </xf>
    <xf numFmtId="4" fontId="39" fillId="42" borderId="15" xfId="0" applyNumberFormat="1" applyFont="1" applyFill="1" applyBorder="1" applyAlignment="1" applyProtection="1">
      <alignment vertical="center"/>
    </xf>
    <xf numFmtId="4" fontId="2" fillId="0" borderId="75" xfId="0" applyNumberFormat="1" applyFont="1" applyBorder="1" applyAlignment="1">
      <alignment horizontal="right"/>
    </xf>
    <xf numFmtId="4" fontId="63" fillId="43" borderId="15" xfId="0" applyNumberFormat="1" applyFont="1" applyFill="1" applyBorder="1" applyAlignment="1">
      <alignment horizontal="right"/>
    </xf>
    <xf numFmtId="4" fontId="2" fillId="0" borderId="88" xfId="0" applyNumberFormat="1" applyFont="1" applyBorder="1" applyAlignment="1">
      <alignment horizontal="right"/>
    </xf>
    <xf numFmtId="4" fontId="58" fillId="44" borderId="75" xfId="0" applyNumberFormat="1" applyFont="1" applyFill="1" applyBorder="1" applyAlignment="1">
      <alignment horizontal="right"/>
    </xf>
    <xf numFmtId="4" fontId="58" fillId="0" borderId="75" xfId="0" applyNumberFormat="1" applyFont="1" applyBorder="1" applyAlignment="1">
      <alignment horizontal="right"/>
    </xf>
    <xf numFmtId="4" fontId="5" fillId="0" borderId="75" xfId="0" applyNumberFormat="1" applyFont="1" applyBorder="1" applyAlignment="1">
      <alignment horizontal="right"/>
    </xf>
    <xf numFmtId="4" fontId="58" fillId="43" borderId="75" xfId="0" applyNumberFormat="1" applyFont="1" applyFill="1" applyBorder="1" applyAlignment="1">
      <alignment horizontal="right"/>
    </xf>
    <xf numFmtId="4" fontId="58" fillId="43" borderId="120" xfId="0" applyNumberFormat="1" applyFont="1" applyFill="1" applyBorder="1" applyAlignment="1">
      <alignment horizontal="right"/>
    </xf>
    <xf numFmtId="4" fontId="62" fillId="0" borderId="88" xfId="0" applyNumberFormat="1" applyFont="1" applyBorder="1" applyAlignment="1">
      <alignment horizontal="right"/>
    </xf>
    <xf numFmtId="4" fontId="67" fillId="0" borderId="0" xfId="0" applyNumberFormat="1" applyFont="1" applyAlignment="1">
      <alignment vertical="center"/>
    </xf>
    <xf numFmtId="4" fontId="38" fillId="0" borderId="0" xfId="0" applyNumberFormat="1" applyFont="1" applyAlignment="1">
      <alignment vertical="center"/>
    </xf>
    <xf numFmtId="4" fontId="37" fillId="42" borderId="16" xfId="0" applyNumberFormat="1" applyFont="1" applyFill="1" applyBorder="1" applyAlignment="1">
      <alignment horizontal="center" vertical="center" wrapText="1"/>
    </xf>
    <xf numFmtId="1" fontId="38" fillId="0" borderId="0" xfId="0" applyNumberFormat="1" applyFont="1" applyAlignment="1">
      <alignment horizontal="center" vertical="center"/>
    </xf>
    <xf numFmtId="4" fontId="39" fillId="0" borderId="0" xfId="0" applyNumberFormat="1" applyFont="1" applyAlignment="1">
      <alignment vertical="center" wrapText="1"/>
    </xf>
    <xf numFmtId="4" fontId="39" fillId="41" borderId="36" xfId="0" applyNumberFormat="1" applyFont="1" applyFill="1" applyBorder="1" applyAlignment="1">
      <alignment horizontal="center" vertical="center" wrapText="1"/>
    </xf>
    <xf numFmtId="4" fontId="39" fillId="0" borderId="19" xfId="0" applyNumberFormat="1" applyFont="1" applyFill="1" applyBorder="1" applyAlignment="1">
      <alignment vertical="center"/>
    </xf>
    <xf numFmtId="4" fontId="39" fillId="0" borderId="37" xfId="0" applyNumberFormat="1" applyFont="1" applyBorder="1" applyAlignment="1">
      <alignment vertical="center"/>
    </xf>
    <xf numFmtId="4" fontId="39" fillId="0" borderId="19" xfId="0" applyNumberFormat="1" applyFont="1" applyBorder="1" applyAlignment="1">
      <alignment vertical="center"/>
    </xf>
    <xf numFmtId="4" fontId="39" fillId="0" borderId="20" xfId="0" applyNumberFormat="1" applyFont="1" applyBorder="1" applyAlignment="1">
      <alignment vertical="center"/>
    </xf>
    <xf numFmtId="1" fontId="39" fillId="0" borderId="29" xfId="0" applyNumberFormat="1" applyFont="1" applyBorder="1" applyAlignment="1">
      <alignment horizontal="center" vertical="center"/>
    </xf>
    <xf numFmtId="4" fontId="39" fillId="0" borderId="38" xfId="0" applyNumberFormat="1" applyFont="1" applyBorder="1" applyAlignment="1">
      <alignment vertical="center"/>
    </xf>
    <xf numFmtId="4" fontId="39" fillId="0" borderId="21" xfId="0" applyNumberFormat="1" applyFont="1" applyFill="1" applyBorder="1" applyAlignment="1">
      <alignment vertical="center"/>
    </xf>
    <xf numFmtId="4" fontId="39" fillId="0" borderId="39" xfId="0" applyNumberFormat="1" applyFont="1" applyBorder="1" applyAlignment="1">
      <alignment vertical="center"/>
    </xf>
    <xf numFmtId="4" fontId="39" fillId="0" borderId="21" xfId="0" applyNumberFormat="1" applyFont="1" applyBorder="1" applyAlignment="1">
      <alignment vertical="center"/>
    </xf>
    <xf numFmtId="4" fontId="39" fillId="0" borderId="22" xfId="0" applyNumberFormat="1" applyFont="1" applyBorder="1" applyAlignment="1">
      <alignment vertical="center"/>
    </xf>
    <xf numFmtId="1" fontId="38" fillId="0" borderId="29" xfId="0" applyNumberFormat="1" applyFont="1" applyBorder="1" applyAlignment="1">
      <alignment horizontal="center" vertical="center"/>
    </xf>
    <xf numFmtId="0" fontId="59" fillId="45" borderId="74" xfId="0" applyFont="1" applyFill="1" applyBorder="1" applyAlignment="1">
      <alignment wrapText="1"/>
    </xf>
    <xf numFmtId="0" fontId="60" fillId="0" borderId="74" xfId="0" applyFont="1" applyBorder="1" applyAlignment="1">
      <alignment horizontal="right"/>
    </xf>
    <xf numFmtId="0" fontId="59" fillId="0" borderId="88" xfId="0" applyFont="1" applyBorder="1" applyAlignment="1">
      <alignment wrapText="1"/>
    </xf>
    <xf numFmtId="0" fontId="59" fillId="0" borderId="11" xfId="0" applyFont="1" applyBorder="1" applyAlignment="1">
      <alignment wrapText="1"/>
    </xf>
    <xf numFmtId="1" fontId="38" fillId="0" borderId="0" xfId="0" applyNumberFormat="1" applyFont="1" applyBorder="1" applyAlignment="1">
      <alignment horizontal="center" vertical="center"/>
    </xf>
    <xf numFmtId="0" fontId="59" fillId="0" borderId="0" xfId="0" applyFont="1" applyBorder="1" applyAlignment="1">
      <alignment wrapText="1"/>
    </xf>
    <xf numFmtId="0" fontId="60" fillId="0" borderId="0" xfId="0" applyFont="1" applyBorder="1" applyAlignment="1">
      <alignment horizontal="right"/>
    </xf>
    <xf numFmtId="4" fontId="60" fillId="0" borderId="0" xfId="0" applyNumberFormat="1" applyFont="1" applyBorder="1" applyAlignment="1">
      <alignment horizontal="right"/>
    </xf>
    <xf numFmtId="1" fontId="39" fillId="41" borderId="11" xfId="0" applyNumberFormat="1" applyFont="1" applyFill="1" applyBorder="1" applyAlignment="1">
      <alignment horizontal="center" vertical="center"/>
    </xf>
    <xf numFmtId="4" fontId="39" fillId="41" borderId="11" xfId="0" applyNumberFormat="1" applyFont="1" applyFill="1" applyBorder="1" applyAlignment="1">
      <alignment vertical="center"/>
    </xf>
    <xf numFmtId="0" fontId="62" fillId="43" borderId="74" xfId="0" applyFont="1" applyFill="1" applyBorder="1" applyAlignment="1">
      <alignment wrapText="1"/>
    </xf>
    <xf numFmtId="4" fontId="39" fillId="41" borderId="56" xfId="0" applyNumberFormat="1" applyFont="1" applyFill="1" applyBorder="1" applyAlignment="1">
      <alignment horizontal="center" vertical="center" wrapText="1"/>
    </xf>
    <xf numFmtId="4" fontId="39" fillId="41" borderId="14" xfId="0" applyNumberFormat="1" applyFont="1" applyFill="1" applyBorder="1" applyAlignment="1">
      <alignment horizontal="center" vertical="center" wrapText="1"/>
    </xf>
    <xf numFmtId="4" fontId="37" fillId="42" borderId="14" xfId="0" applyNumberFormat="1" applyFont="1" applyFill="1" applyBorder="1" applyAlignment="1">
      <alignment horizontal="center" vertical="center" wrapText="1"/>
    </xf>
    <xf numFmtId="4" fontId="39" fillId="0" borderId="45" xfId="0" applyNumberFormat="1" applyFont="1" applyFill="1" applyBorder="1" applyAlignment="1">
      <alignment vertical="center"/>
    </xf>
    <xf numFmtId="4" fontId="39" fillId="0" borderId="46" xfId="0" applyNumberFormat="1" applyFont="1" applyBorder="1" applyAlignment="1">
      <alignment vertical="center"/>
    </xf>
    <xf numFmtId="4" fontId="39" fillId="0" borderId="45" xfId="0" applyNumberFormat="1" applyFont="1" applyBorder="1" applyAlignment="1">
      <alignment vertical="center"/>
    </xf>
    <xf numFmtId="4" fontId="39" fillId="0" borderId="28" xfId="0" applyNumberFormat="1" applyFont="1" applyBorder="1" applyAlignment="1">
      <alignment vertical="center"/>
    </xf>
    <xf numFmtId="1" fontId="39" fillId="0" borderId="26" xfId="0" applyNumberFormat="1" applyFont="1" applyBorder="1" applyAlignment="1">
      <alignment horizontal="center" vertical="center"/>
    </xf>
    <xf numFmtId="4" fontId="39" fillId="0" borderId="121" xfId="0" applyNumberFormat="1" applyFont="1" applyBorder="1" applyAlignment="1">
      <alignment vertical="center"/>
    </xf>
    <xf numFmtId="1" fontId="39" fillId="41" borderId="43" xfId="0" applyNumberFormat="1" applyFont="1" applyFill="1" applyBorder="1" applyAlignment="1">
      <alignment horizontal="center" vertical="center"/>
    </xf>
    <xf numFmtId="4" fontId="39" fillId="41" borderId="44" xfId="0" applyNumberFormat="1" applyFont="1" applyFill="1" applyBorder="1" applyAlignment="1">
      <alignment vertical="center"/>
    </xf>
    <xf numFmtId="1" fontId="38" fillId="45" borderId="0" xfId="0" applyNumberFormat="1" applyFont="1" applyFill="1" applyBorder="1" applyAlignment="1" applyProtection="1">
      <alignment horizontal="center" vertical="center"/>
      <protection locked="0"/>
    </xf>
    <xf numFmtId="4" fontId="38" fillId="45" borderId="0" xfId="0" applyNumberFormat="1" applyFont="1" applyFill="1" applyBorder="1" applyAlignment="1" applyProtection="1">
      <alignment vertical="center"/>
      <protection locked="0"/>
    </xf>
    <xf numFmtId="4" fontId="38" fillId="45" borderId="0" xfId="0" applyNumberFormat="1" applyFont="1" applyFill="1" applyBorder="1" applyAlignment="1" applyProtection="1">
      <alignment horizontal="center" vertical="center" wrapText="1"/>
      <protection locked="0"/>
    </xf>
    <xf numFmtId="4" fontId="39" fillId="45" borderId="0" xfId="0" applyNumberFormat="1" applyFont="1" applyFill="1" applyBorder="1" applyAlignment="1" applyProtection="1">
      <alignment vertical="center"/>
      <protection locked="0"/>
    </xf>
    <xf numFmtId="1" fontId="39" fillId="45" borderId="0" xfId="0" applyNumberFormat="1" applyFont="1" applyFill="1" applyBorder="1" applyAlignment="1" applyProtection="1">
      <alignment horizontal="center" vertical="center"/>
      <protection locked="0"/>
    </xf>
    <xf numFmtId="4" fontId="39" fillId="45" borderId="0" xfId="0" applyNumberFormat="1" applyFont="1" applyFill="1" applyBorder="1" applyAlignment="1" applyProtection="1">
      <alignment vertical="center"/>
    </xf>
    <xf numFmtId="4" fontId="38" fillId="45" borderId="0" xfId="0" applyNumberFormat="1" applyFont="1" applyFill="1" applyBorder="1" applyAlignment="1" applyProtection="1">
      <alignment vertical="center"/>
    </xf>
    <xf numFmtId="1" fontId="36" fillId="0" borderId="0" xfId="0" applyNumberFormat="1" applyFont="1" applyAlignment="1">
      <alignment horizontal="center" vertical="center"/>
    </xf>
    <xf numFmtId="1" fontId="36" fillId="0" borderId="0" xfId="41" applyNumberFormat="1" applyFont="1" applyAlignment="1">
      <alignment horizontal="center" vertical="center"/>
    </xf>
    <xf numFmtId="1" fontId="38" fillId="0" borderId="0" xfId="0" applyNumberFormat="1" applyFont="1" applyAlignment="1" applyProtection="1">
      <alignment horizontal="center" vertical="center"/>
      <protection locked="0"/>
    </xf>
    <xf numFmtId="4" fontId="37" fillId="45" borderId="0" xfId="0" applyNumberFormat="1" applyFont="1" applyFill="1" applyBorder="1" applyAlignment="1" applyProtection="1">
      <alignment horizontal="center" vertical="center" wrapText="1"/>
      <protection locked="0"/>
    </xf>
    <xf numFmtId="4" fontId="39" fillId="45" borderId="0" xfId="0" applyNumberFormat="1" applyFont="1" applyFill="1" applyBorder="1" applyAlignment="1" applyProtection="1">
      <alignment horizontal="center" vertical="center" wrapText="1"/>
      <protection locked="0"/>
    </xf>
    <xf numFmtId="4" fontId="38" fillId="45" borderId="0" xfId="0" applyNumberFormat="1" applyFont="1" applyFill="1" applyBorder="1" applyAlignment="1" applyProtection="1">
      <alignment horizontal="right" vertical="center" wrapText="1"/>
      <protection locked="0"/>
    </xf>
    <xf numFmtId="4" fontId="39" fillId="45" borderId="0" xfId="0" applyNumberFormat="1" applyFont="1" applyFill="1" applyBorder="1" applyAlignment="1" applyProtection="1">
      <alignment horizontal="right" vertical="center" wrapText="1"/>
    </xf>
    <xf numFmtId="165" fontId="38" fillId="45" borderId="0" xfId="0" applyNumberFormat="1" applyFont="1" applyFill="1" applyBorder="1" applyAlignment="1" applyProtection="1">
      <alignment horizontal="right" vertical="center" wrapText="1"/>
      <protection locked="0"/>
    </xf>
    <xf numFmtId="4" fontId="38" fillId="45" borderId="0" xfId="0" applyNumberFormat="1" applyFont="1" applyFill="1" applyBorder="1" applyAlignment="1" applyProtection="1">
      <alignment horizontal="right" vertical="center" wrapText="1"/>
    </xf>
    <xf numFmtId="1" fontId="36" fillId="45" borderId="0" xfId="0" applyNumberFormat="1" applyFont="1" applyFill="1" applyBorder="1" applyAlignment="1">
      <alignment horizontal="center" vertical="center"/>
    </xf>
    <xf numFmtId="0" fontId="36" fillId="45" borderId="0" xfId="0" applyFont="1" applyFill="1" applyBorder="1"/>
    <xf numFmtId="1" fontId="48" fillId="0" borderId="0" xfId="0" applyNumberFormat="1" applyFont="1" applyAlignment="1" applyProtection="1">
      <alignment horizontal="center" vertical="center" wrapText="1"/>
      <protection locked="0"/>
    </xf>
    <xf numFmtId="0" fontId="69" fillId="0" borderId="0" xfId="0" applyFont="1" applyAlignment="1">
      <alignment horizontal="left" vertic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left" wrapText="1"/>
    </xf>
    <xf numFmtId="4" fontId="71" fillId="0" borderId="0" xfId="0" applyNumberFormat="1" applyFont="1"/>
    <xf numFmtId="0" fontId="72" fillId="0" borderId="0" xfId="0" applyFont="1" applyAlignment="1">
      <alignment horizontal="left" wrapText="1"/>
    </xf>
    <xf numFmtId="0" fontId="72" fillId="43" borderId="122" xfId="0" applyFont="1" applyFill="1" applyBorder="1" applyAlignment="1">
      <alignment horizontal="center" vertical="center" wrapText="1"/>
    </xf>
    <xf numFmtId="4" fontId="71" fillId="0" borderId="123" xfId="0" applyNumberFormat="1" applyFont="1" applyBorder="1"/>
    <xf numFmtId="4" fontId="71" fillId="0" borderId="124" xfId="0" applyNumberFormat="1" applyFont="1" applyBorder="1"/>
    <xf numFmtId="4" fontId="70" fillId="43" borderId="74" xfId="0" applyNumberFormat="1" applyFont="1" applyFill="1" applyBorder="1" applyAlignment="1">
      <alignment horizontal="center" vertical="center" wrapText="1"/>
    </xf>
    <xf numFmtId="4" fontId="70" fillId="43" borderId="114" xfId="0" applyNumberFormat="1" applyFont="1" applyFill="1" applyBorder="1" applyAlignment="1">
      <alignment horizontal="center" vertical="center" wrapText="1"/>
    </xf>
    <xf numFmtId="0" fontId="70" fillId="0" borderId="129" xfId="0" applyFont="1" applyBorder="1" applyAlignment="1">
      <alignment horizontal="left" wrapText="1"/>
    </xf>
    <xf numFmtId="4" fontId="70" fillId="0" borderId="74" xfId="0" applyNumberFormat="1" applyFont="1" applyBorder="1" applyAlignment="1">
      <alignment horizontal="right" wrapText="1"/>
    </xf>
    <xf numFmtId="4" fontId="70" fillId="0" borderId="114" xfId="0" applyNumberFormat="1" applyFont="1" applyBorder="1" applyAlignment="1">
      <alignment horizontal="right" wrapText="1"/>
    </xf>
    <xf numFmtId="0" fontId="68" fillId="0" borderId="130" xfId="0" applyFont="1" applyBorder="1" applyAlignment="1">
      <alignment wrapText="1"/>
    </xf>
    <xf numFmtId="4" fontId="68" fillId="0" borderId="130" xfId="0" applyNumberFormat="1" applyFont="1" applyBorder="1" applyAlignment="1">
      <alignment horizontal="right" wrapText="1"/>
    </xf>
    <xf numFmtId="4" fontId="68" fillId="0" borderId="131" xfId="0" applyNumberFormat="1" applyFont="1" applyBorder="1" applyAlignment="1">
      <alignment horizontal="right" wrapText="1"/>
    </xf>
    <xf numFmtId="0" fontId="73" fillId="0" borderId="15" xfId="0" applyFont="1" applyBorder="1" applyAlignment="1">
      <alignment wrapText="1"/>
    </xf>
    <xf numFmtId="4" fontId="73" fillId="0" borderId="15" xfId="0" applyNumberFormat="1" applyFont="1" applyBorder="1" applyAlignment="1">
      <alignment wrapText="1"/>
    </xf>
    <xf numFmtId="0" fontId="71" fillId="0" borderId="0" xfId="0" applyFont="1"/>
    <xf numFmtId="4" fontId="0" fillId="0" borderId="0" xfId="0" applyNumberFormat="1"/>
    <xf numFmtId="4" fontId="1" fillId="0" borderId="74" xfId="0" applyNumberFormat="1" applyFont="1" applyBorder="1" applyAlignment="1">
      <alignment horizontal="right"/>
    </xf>
    <xf numFmtId="0" fontId="39" fillId="42" borderId="96" xfId="0" applyFont="1" applyFill="1" applyBorder="1"/>
    <xf numFmtId="0" fontId="51" fillId="42" borderId="77" xfId="0" applyFont="1" applyFill="1" applyBorder="1"/>
    <xf numFmtId="0" fontId="52" fillId="0" borderId="110" xfId="0" applyFont="1" applyBorder="1" applyAlignment="1">
      <alignment wrapText="1"/>
    </xf>
    <xf numFmtId="0" fontId="52" fillId="0" borderId="111" xfId="0" applyFont="1" applyBorder="1" applyAlignment="1">
      <alignment wrapText="1"/>
    </xf>
    <xf numFmtId="4" fontId="44" fillId="42" borderId="52" xfId="0" applyNumberFormat="1" applyFont="1" applyFill="1" applyBorder="1" applyAlignment="1" applyProtection="1">
      <alignment vertical="center" wrapText="1"/>
      <protection locked="0"/>
    </xf>
    <xf numFmtId="4" fontId="44" fillId="41" borderId="16" xfId="0" applyNumberFormat="1" applyFont="1" applyFill="1" applyBorder="1" applyAlignment="1" applyProtection="1">
      <alignment vertical="center" wrapText="1"/>
      <protection locked="0"/>
    </xf>
    <xf numFmtId="4" fontId="38" fillId="0" borderId="49" xfId="0" applyNumberFormat="1" applyFont="1" applyBorder="1" applyAlignment="1" applyProtection="1">
      <alignment vertical="center" wrapText="1"/>
      <protection locked="0"/>
    </xf>
    <xf numFmtId="4" fontId="38" fillId="0" borderId="20" xfId="0" applyNumberFormat="1" applyFont="1" applyBorder="1" applyAlignment="1" applyProtection="1">
      <alignment vertical="center" wrapText="1"/>
      <protection locked="0"/>
    </xf>
    <xf numFmtId="4" fontId="38" fillId="0" borderId="51" xfId="0" applyNumberFormat="1" applyFont="1" applyBorder="1" applyAlignment="1" applyProtection="1">
      <alignment vertical="center" wrapText="1"/>
      <protection locked="0"/>
    </xf>
    <xf numFmtId="4" fontId="38" fillId="0" borderId="22" xfId="0" applyNumberFormat="1" applyFont="1" applyBorder="1" applyAlignment="1" applyProtection="1">
      <alignment vertical="center" wrapText="1"/>
      <protection locked="0"/>
    </xf>
    <xf numFmtId="4" fontId="44" fillId="0" borderId="51" xfId="0" applyNumberFormat="1" applyFont="1" applyBorder="1" applyAlignment="1" applyProtection="1">
      <alignment horizontal="justify" vertical="center"/>
      <protection locked="0"/>
    </xf>
    <xf numFmtId="4" fontId="44" fillId="0" borderId="22" xfId="0" applyNumberFormat="1" applyFont="1" applyBorder="1" applyAlignment="1" applyProtection="1">
      <alignment horizontal="justify" vertical="center"/>
      <protection locked="0"/>
    </xf>
    <xf numFmtId="4" fontId="38" fillId="0" borderId="51" xfId="0" applyNumberFormat="1" applyFont="1" applyFill="1" applyBorder="1" applyAlignment="1" applyProtection="1">
      <alignment vertical="center" wrapText="1"/>
      <protection locked="0"/>
    </xf>
    <xf numFmtId="0" fontId="36" fillId="0" borderId="25" xfId="0" applyFont="1" applyFill="1" applyBorder="1" applyAlignment="1">
      <alignment vertical="center"/>
    </xf>
    <xf numFmtId="14" fontId="51" fillId="0" borderId="0" xfId="0" applyNumberFormat="1" applyFont="1" applyBorder="1" applyAlignment="1">
      <alignment horizontal="left" wrapText="1"/>
    </xf>
    <xf numFmtId="0" fontId="51" fillId="0" borderId="0" xfId="0" applyFont="1" applyBorder="1" applyAlignment="1">
      <alignment horizontal="left" wrapText="1"/>
    </xf>
    <xf numFmtId="4" fontId="36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46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8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1" xfId="0" applyNumberFormat="1" applyFont="1" applyFill="1" applyBorder="1" applyAlignment="1" applyProtection="1">
      <alignment horizontal="left" vertical="center" wrapText="1" indent="2"/>
      <protection locked="0"/>
    </xf>
    <xf numFmtId="0" fontId="36" fillId="0" borderId="39" xfId="0" applyFont="1" applyFill="1" applyBorder="1" applyAlignment="1">
      <alignment horizontal="left" vertical="center" wrapText="1" indent="2"/>
    </xf>
    <xf numFmtId="0" fontId="36" fillId="0" borderId="22" xfId="0" applyFont="1" applyFill="1" applyBorder="1" applyAlignment="1">
      <alignment horizontal="left" vertical="center" wrapText="1" indent="2"/>
    </xf>
    <xf numFmtId="4" fontId="37" fillId="42" borderId="5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>
      <alignment horizontal="center" vertical="center"/>
    </xf>
    <xf numFmtId="4" fontId="38" fillId="0" borderId="64" xfId="0" applyNumberFormat="1" applyFont="1" applyFill="1" applyBorder="1" applyAlignment="1">
      <alignment horizontal="left" vertical="center" wrapText="1"/>
    </xf>
    <xf numFmtId="4" fontId="38" fillId="0" borderId="24" xfId="0" applyNumberFormat="1" applyFont="1" applyFill="1" applyBorder="1" applyAlignment="1">
      <alignment horizontal="left" vertical="center" wrapText="1"/>
    </xf>
    <xf numFmtId="4" fontId="44" fillId="42" borderId="52" xfId="0" applyNumberFormat="1" applyFont="1" applyFill="1" applyBorder="1" applyAlignment="1">
      <alignment horizontal="left" vertical="center" wrapText="1"/>
    </xf>
    <xf numFmtId="4" fontId="44" fillId="42" borderId="16" xfId="0" applyNumberFormat="1" applyFont="1" applyFill="1" applyBorder="1" applyAlignment="1">
      <alignment horizontal="left" vertical="center" wrapText="1"/>
    </xf>
    <xf numFmtId="4" fontId="36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37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51" fillId="42" borderId="95" xfId="0" applyFont="1" applyFill="1" applyBorder="1"/>
    <xf numFmtId="0" fontId="51" fillId="42" borderId="107" xfId="0" applyFont="1" applyFill="1" applyBorder="1"/>
    <xf numFmtId="4" fontId="37" fillId="42" borderId="63" xfId="0" applyNumberFormat="1" applyFont="1" applyFill="1" applyBorder="1" applyAlignment="1" applyProtection="1">
      <alignment horizontal="center" vertical="center"/>
      <protection locked="0"/>
    </xf>
    <xf numFmtId="4" fontId="37" fillId="42" borderId="48" xfId="0" applyNumberFormat="1" applyFont="1" applyFill="1" applyBorder="1" applyAlignment="1" applyProtection="1">
      <alignment horizontal="center" vertical="center"/>
      <protection locked="0"/>
    </xf>
    <xf numFmtId="4" fontId="37" fillId="42" borderId="59" xfId="0" applyNumberFormat="1" applyFont="1" applyFill="1" applyBorder="1" applyAlignment="1" applyProtection="1">
      <alignment horizontal="center" vertical="center"/>
      <protection locked="0"/>
    </xf>
    <xf numFmtId="4" fontId="37" fillId="42" borderId="67" xfId="0" applyNumberFormat="1" applyFont="1" applyFill="1" applyBorder="1" applyAlignment="1" applyProtection="1">
      <alignment horizontal="center" vertical="center"/>
      <protection locked="0"/>
    </xf>
    <xf numFmtId="4" fontId="37" fillId="42" borderId="14" xfId="0" applyNumberFormat="1" applyFont="1" applyFill="1" applyBorder="1" applyAlignment="1" applyProtection="1">
      <alignment horizontal="center" vertical="center"/>
      <protection locked="0"/>
    </xf>
    <xf numFmtId="4" fontId="37" fillId="42" borderId="13" xfId="0" applyNumberFormat="1" applyFont="1" applyFill="1" applyBorder="1" applyAlignment="1" applyProtection="1">
      <alignment horizontal="center" vertical="center"/>
      <protection locked="0"/>
    </xf>
    <xf numFmtId="4" fontId="38" fillId="0" borderId="64" xfId="0" applyNumberFormat="1" applyFont="1" applyBorder="1" applyAlignment="1" applyProtection="1">
      <alignment vertical="center" wrapText="1"/>
      <protection locked="0"/>
    </xf>
    <xf numFmtId="4" fontId="38" fillId="0" borderId="24" xfId="0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horizontal="left" vertical="center" wrapText="1"/>
    </xf>
    <xf numFmtId="0" fontId="43" fillId="0" borderId="0" xfId="0" applyFont="1" applyAlignment="1">
      <alignment vertical="center"/>
    </xf>
    <xf numFmtId="4" fontId="44" fillId="41" borderId="52" xfId="0" applyNumberFormat="1" applyFont="1" applyFill="1" applyBorder="1" applyAlignment="1">
      <alignment horizontal="center" vertical="center" wrapText="1"/>
    </xf>
    <xf numFmtId="4" fontId="44" fillId="41" borderId="16" xfId="0" applyNumberFormat="1" applyFont="1" applyFill="1" applyBorder="1" applyAlignment="1">
      <alignment horizontal="center" vertical="center" wrapText="1"/>
    </xf>
    <xf numFmtId="0" fontId="52" fillId="0" borderId="96" xfId="0" applyFont="1" applyFill="1" applyBorder="1" applyAlignment="1">
      <alignment horizontal="left" wrapText="1" indent="1"/>
    </xf>
    <xf numFmtId="0" fontId="52" fillId="0" borderId="108" xfId="0" applyFont="1" applyFill="1" applyBorder="1" applyAlignment="1">
      <alignment horizontal="left" wrapText="1" indent="1"/>
    </xf>
    <xf numFmtId="0" fontId="52" fillId="0" borderId="95" xfId="0" applyFont="1" applyFill="1" applyBorder="1" applyAlignment="1">
      <alignment horizontal="left" wrapText="1" indent="1"/>
    </xf>
    <xf numFmtId="0" fontId="52" fillId="0" borderId="112" xfId="0" applyFont="1" applyFill="1" applyBorder="1" applyAlignment="1">
      <alignment horizontal="left" wrapText="1" indent="1"/>
    </xf>
    <xf numFmtId="4" fontId="44" fillId="0" borderId="58" xfId="0" applyNumberFormat="1" applyFont="1" applyBorder="1" applyAlignment="1" applyProtection="1">
      <alignment horizontal="justify" vertical="center"/>
      <protection locked="0"/>
    </xf>
    <xf numFmtId="4" fontId="44" fillId="0" borderId="42" xfId="0" applyNumberFormat="1" applyFont="1" applyBorder="1" applyAlignment="1" applyProtection="1">
      <alignment horizontal="justify" vertical="center"/>
      <protection locked="0"/>
    </xf>
    <xf numFmtId="4" fontId="35" fillId="0" borderId="0" xfId="0" applyNumberFormat="1" applyFont="1" applyFill="1" applyAlignment="1">
      <alignment horizontal="left" vertical="center" wrapText="1"/>
    </xf>
    <xf numFmtId="0" fontId="43" fillId="0" borderId="0" xfId="0" applyFont="1" applyFill="1" applyAlignment="1">
      <alignment vertical="center" wrapText="1"/>
    </xf>
    <xf numFmtId="0" fontId="43" fillId="0" borderId="0" xfId="0" applyFont="1" applyFill="1" applyAlignment="1">
      <alignment vertical="center"/>
    </xf>
    <xf numFmtId="4" fontId="39" fillId="42" borderId="52" xfId="0" applyNumberFormat="1" applyFont="1" applyFill="1" applyBorder="1" applyAlignment="1" applyProtection="1">
      <alignment vertical="center" wrapText="1"/>
      <protection locked="0"/>
    </xf>
    <xf numFmtId="0" fontId="36" fillId="0" borderId="62" xfId="0" applyFont="1" applyBorder="1" applyAlignment="1">
      <alignment vertical="center"/>
    </xf>
    <xf numFmtId="4" fontId="44" fillId="0" borderId="51" xfId="0" applyNumberFormat="1" applyFont="1" applyFill="1" applyBorder="1" applyAlignment="1" applyProtection="1">
      <alignment vertical="center" wrapText="1"/>
      <protection locked="0"/>
    </xf>
    <xf numFmtId="0" fontId="36" fillId="0" borderId="25" xfId="0" applyFont="1" applyBorder="1" applyAlignment="1">
      <alignment vertical="center"/>
    </xf>
    <xf numFmtId="4" fontId="44" fillId="42" borderId="49" xfId="0" applyNumberFormat="1" applyFont="1" applyFill="1" applyBorder="1" applyAlignment="1" applyProtection="1">
      <alignment vertical="center" wrapText="1"/>
      <protection locked="0"/>
    </xf>
    <xf numFmtId="0" fontId="36" fillId="42" borderId="68" xfId="0" applyFont="1" applyFill="1" applyBorder="1" applyAlignment="1">
      <alignment vertical="center"/>
    </xf>
    <xf numFmtId="4" fontId="38" fillId="0" borderId="51" xfId="0" applyNumberFormat="1" applyFont="1" applyFill="1" applyBorder="1" applyAlignment="1">
      <alignment horizontal="left" vertical="center"/>
    </xf>
    <xf numFmtId="4" fontId="38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51" xfId="0" applyNumberFormat="1" applyFont="1" applyFill="1" applyBorder="1" applyAlignment="1">
      <alignment horizontal="left" vertical="center" wrapText="1"/>
    </xf>
    <xf numFmtId="4" fontId="38" fillId="0" borderId="49" xfId="0" applyNumberFormat="1" applyFont="1" applyFill="1" applyBorder="1" applyAlignment="1">
      <alignment horizontal="left" vertical="center" wrapText="1"/>
    </xf>
    <xf numFmtId="4" fontId="38" fillId="0" borderId="20" xfId="0" applyNumberFormat="1" applyFont="1" applyFill="1" applyBorder="1" applyAlignment="1">
      <alignment horizontal="left" vertical="center" wrapText="1"/>
    </xf>
    <xf numFmtId="4" fontId="38" fillId="0" borderId="51" xfId="0" applyNumberFormat="1" applyFont="1" applyBorder="1" applyAlignment="1" applyProtection="1">
      <alignment horizontal="justify" vertical="center"/>
      <protection locked="0"/>
    </xf>
    <xf numFmtId="4" fontId="38" fillId="0" borderId="22" xfId="0" applyNumberFormat="1" applyFont="1" applyBorder="1" applyAlignment="1" applyProtection="1">
      <alignment horizontal="justify" vertical="center"/>
      <protection locked="0"/>
    </xf>
    <xf numFmtId="4" fontId="35" fillId="0" borderId="0" xfId="0" applyNumberFormat="1" applyFont="1" applyFill="1" applyBorder="1" applyAlignment="1">
      <alignment horizontal="left" vertical="center" wrapText="1"/>
    </xf>
    <xf numFmtId="4" fontId="37" fillId="0" borderId="52" xfId="0" applyNumberFormat="1" applyFont="1" applyFill="1" applyBorder="1" applyAlignment="1" applyProtection="1">
      <alignment vertical="center" wrapText="1"/>
      <protection locked="0"/>
    </xf>
    <xf numFmtId="0" fontId="36" fillId="0" borderId="16" xfId="0" applyFont="1" applyFill="1" applyBorder="1" applyAlignment="1">
      <alignment vertical="center"/>
    </xf>
    <xf numFmtId="4" fontId="38" fillId="0" borderId="64" xfId="0" applyNumberFormat="1" applyFont="1" applyFill="1" applyBorder="1" applyAlignment="1" applyProtection="1">
      <alignment vertical="center" wrapText="1"/>
      <protection locked="0"/>
    </xf>
    <xf numFmtId="0" fontId="36" fillId="0" borderId="73" xfId="0" applyFont="1" applyFill="1" applyBorder="1" applyAlignment="1">
      <alignment vertical="center"/>
    </xf>
    <xf numFmtId="4" fontId="38" fillId="0" borderId="51" xfId="0" applyNumberFormat="1" applyFont="1" applyFill="1" applyBorder="1" applyAlignment="1" applyProtection="1">
      <alignment horizontal="left" vertical="center"/>
      <protection locked="0"/>
    </xf>
    <xf numFmtId="4" fontId="38" fillId="0" borderId="22" xfId="0" applyNumberFormat="1" applyFont="1" applyFill="1" applyBorder="1" applyAlignment="1" applyProtection="1">
      <alignment horizontal="left" vertical="center"/>
      <protection locked="0"/>
    </xf>
    <xf numFmtId="4" fontId="37" fillId="42" borderId="36" xfId="0" applyNumberFormat="1" applyFont="1" applyFill="1" applyBorder="1" applyAlignment="1" applyProtection="1">
      <alignment horizontal="center" vertical="center" wrapText="1"/>
      <protection locked="0"/>
    </xf>
    <xf numFmtId="4" fontId="37" fillId="42" borderId="16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>
      <alignment wrapText="1"/>
    </xf>
    <xf numFmtId="0" fontId="36" fillId="0" borderId="0" xfId="0" applyFont="1" applyFill="1" applyAlignment="1"/>
    <xf numFmtId="0" fontId="36" fillId="0" borderId="16" xfId="0" applyFont="1" applyBorder="1" applyAlignment="1">
      <alignment horizontal="center" vertical="center" wrapText="1"/>
    </xf>
    <xf numFmtId="4" fontId="42" fillId="0" borderId="0" xfId="0" applyNumberFormat="1" applyFont="1" applyFill="1" applyAlignment="1" applyProtection="1">
      <alignment horizontal="left" vertical="center" wrapText="1"/>
      <protection locked="0"/>
    </xf>
    <xf numFmtId="0" fontId="43" fillId="0" borderId="0" xfId="0" applyFont="1" applyAlignment="1">
      <alignment horizontal="left" vertical="center"/>
    </xf>
    <xf numFmtId="4" fontId="38" fillId="0" borderId="51" xfId="0" applyNumberFormat="1" applyFont="1" applyFill="1" applyBorder="1" applyAlignment="1" applyProtection="1">
      <alignment horizontal="left" vertical="center" indent="1"/>
      <protection locked="0"/>
    </xf>
    <xf numFmtId="4" fontId="38" fillId="0" borderId="22" xfId="0" applyNumberFormat="1" applyFont="1" applyFill="1" applyBorder="1" applyAlignment="1" applyProtection="1">
      <alignment horizontal="left" vertical="center" indent="1"/>
      <protection locked="0"/>
    </xf>
    <xf numFmtId="4" fontId="38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16" xfId="0" applyNumberFormat="1" applyFont="1" applyFill="1" applyBorder="1" applyAlignment="1" applyProtection="1">
      <alignment horizontal="left" vertical="center" wrapText="1"/>
      <protection locked="0"/>
    </xf>
    <xf numFmtId="4" fontId="44" fillId="42" borderId="52" xfId="0" applyNumberFormat="1" applyFont="1" applyFill="1" applyBorder="1" applyAlignment="1" applyProtection="1">
      <alignment horizontal="left" vertical="center"/>
      <protection locked="0"/>
    </xf>
    <xf numFmtId="4" fontId="44" fillId="42" borderId="16" xfId="0" applyNumberFormat="1" applyFont="1" applyFill="1" applyBorder="1" applyAlignment="1" applyProtection="1">
      <alignment horizontal="left" vertical="center"/>
      <protection locked="0"/>
    </xf>
    <xf numFmtId="4" fontId="44" fillId="42" borderId="47" xfId="0" applyNumberFormat="1" applyFont="1" applyFill="1" applyBorder="1" applyAlignment="1" applyProtection="1">
      <alignment horizontal="center" vertical="center" wrapText="1"/>
      <protection locked="0"/>
    </xf>
    <xf numFmtId="4" fontId="44" fillId="42" borderId="5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51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Fill="1" applyBorder="1" applyAlignment="1" applyProtection="1">
      <alignment vertical="center" wrapText="1"/>
      <protection locked="0"/>
    </xf>
    <xf numFmtId="4" fontId="44" fillId="0" borderId="51" xfId="0" applyNumberFormat="1" applyFont="1" applyFill="1" applyBorder="1" applyAlignment="1" applyProtection="1">
      <alignment vertical="center"/>
      <protection locked="0"/>
    </xf>
    <xf numFmtId="4" fontId="44" fillId="0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51" xfId="0" applyNumberFormat="1" applyFont="1" applyBorder="1" applyAlignment="1" applyProtection="1">
      <alignment horizontal="left" vertical="center" wrapText="1"/>
      <protection locked="0"/>
    </xf>
    <xf numFmtId="4" fontId="44" fillId="0" borderId="22" xfId="0" applyNumberFormat="1" applyFont="1" applyBorder="1" applyAlignment="1" applyProtection="1">
      <alignment horizontal="left" vertical="center" wrapText="1"/>
      <protection locked="0"/>
    </xf>
    <xf numFmtId="4" fontId="38" fillId="0" borderId="51" xfId="0" applyNumberFormat="1" applyFont="1" applyBorder="1" applyAlignment="1" applyProtection="1">
      <alignment horizontal="left" vertical="center" wrapText="1"/>
      <protection locked="0"/>
    </xf>
    <xf numFmtId="4" fontId="38" fillId="0" borderId="22" xfId="0" applyNumberFormat="1" applyFont="1" applyBorder="1" applyAlignment="1" applyProtection="1">
      <alignment horizontal="left" vertical="center" wrapText="1"/>
      <protection locked="0"/>
    </xf>
    <xf numFmtId="4" fontId="39" fillId="0" borderId="0" xfId="0" applyNumberFormat="1" applyFont="1" applyAlignment="1" applyProtection="1">
      <alignment horizontal="left" vertical="center"/>
      <protection locked="0"/>
    </xf>
    <xf numFmtId="4" fontId="44" fillId="0" borderId="0" xfId="0" applyNumberFormat="1" applyFont="1" applyAlignment="1" applyProtection="1">
      <alignment horizontal="left" vertical="center"/>
      <protection locked="0"/>
    </xf>
    <xf numFmtId="4" fontId="36" fillId="0" borderId="57" xfId="0" applyNumberFormat="1" applyFont="1" applyFill="1" applyBorder="1" applyAlignment="1" applyProtection="1">
      <alignment vertical="center" wrapText="1"/>
      <protection locked="0"/>
    </xf>
    <xf numFmtId="4" fontId="36" fillId="0" borderId="0" xfId="0" applyNumberFormat="1" applyFont="1" applyFill="1" applyBorder="1" applyAlignment="1" applyProtection="1">
      <alignment vertical="center" wrapText="1"/>
      <protection locked="0"/>
    </xf>
    <xf numFmtId="4" fontId="36" fillId="0" borderId="18" xfId="0" applyNumberFormat="1" applyFont="1" applyFill="1" applyBorder="1" applyAlignment="1" applyProtection="1">
      <alignment vertical="center" wrapText="1"/>
      <protection locked="0"/>
    </xf>
    <xf numFmtId="4" fontId="36" fillId="0" borderId="49" xfId="0" applyNumberFormat="1" applyFont="1" applyFill="1" applyBorder="1" applyAlignment="1" applyProtection="1">
      <alignment vertical="center"/>
      <protection locked="0"/>
    </xf>
    <xf numFmtId="4" fontId="36" fillId="0" borderId="37" xfId="0" applyNumberFormat="1" applyFont="1" applyFill="1" applyBorder="1" applyAlignment="1" applyProtection="1">
      <alignment vertical="center"/>
      <protection locked="0"/>
    </xf>
    <xf numFmtId="4" fontId="36" fillId="0" borderId="20" xfId="0" applyNumberFormat="1" applyFont="1" applyFill="1" applyBorder="1" applyAlignment="1" applyProtection="1">
      <alignment vertical="center"/>
      <protection locked="0"/>
    </xf>
    <xf numFmtId="4" fontId="44" fillId="0" borderId="64" xfId="0" applyNumberFormat="1" applyFont="1" applyBorder="1" applyAlignment="1" applyProtection="1">
      <alignment horizontal="left" vertical="center" wrapText="1"/>
      <protection locked="0"/>
    </xf>
    <xf numFmtId="4" fontId="44" fillId="0" borderId="24" xfId="0" applyNumberFormat="1" applyFont="1" applyBorder="1" applyAlignment="1" applyProtection="1">
      <alignment horizontal="left" vertical="center" wrapText="1"/>
      <protection locked="0"/>
    </xf>
    <xf numFmtId="4" fontId="38" fillId="0" borderId="51" xfId="0" applyNumberFormat="1" applyFont="1" applyFill="1" applyBorder="1" applyAlignment="1" applyProtection="1">
      <alignment horizontal="left" vertical="center" wrapText="1" indent="1"/>
      <protection locked="0"/>
    </xf>
    <xf numFmtId="4" fontId="38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44" fillId="41" borderId="52" xfId="0" applyNumberFormat="1" applyFont="1" applyFill="1" applyBorder="1" applyAlignment="1" applyProtection="1">
      <alignment horizontal="justify" vertical="center" wrapText="1"/>
      <protection locked="0"/>
    </xf>
    <xf numFmtId="4" fontId="44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6" fillId="0" borderId="49" xfId="0" applyNumberFormat="1" applyFont="1" applyFill="1" applyBorder="1" applyAlignment="1" applyProtection="1">
      <alignment vertical="center" wrapText="1"/>
      <protection locked="0"/>
    </xf>
    <xf numFmtId="4" fontId="36" fillId="0" borderId="37" xfId="0" applyNumberFormat="1" applyFont="1" applyFill="1" applyBorder="1" applyAlignment="1" applyProtection="1">
      <alignment vertical="center" wrapText="1"/>
      <protection locked="0"/>
    </xf>
    <xf numFmtId="4" fontId="36" fillId="0" borderId="20" xfId="0" applyNumberFormat="1" applyFont="1" applyFill="1" applyBorder="1" applyAlignment="1" applyProtection="1">
      <alignment vertical="center" wrapText="1"/>
      <protection locked="0"/>
    </xf>
    <xf numFmtId="4" fontId="36" fillId="0" borderId="51" xfId="0" applyNumberFormat="1" applyFont="1" applyFill="1" applyBorder="1" applyAlignment="1" applyProtection="1">
      <alignment vertical="center" wrapText="1"/>
      <protection locked="0"/>
    </xf>
    <xf numFmtId="4" fontId="36" fillId="0" borderId="39" xfId="0" applyNumberFormat="1" applyFont="1" applyFill="1" applyBorder="1" applyAlignment="1" applyProtection="1">
      <alignment vertical="center" wrapText="1"/>
      <protection locked="0"/>
    </xf>
    <xf numFmtId="4" fontId="36" fillId="0" borderId="22" xfId="0" applyNumberFormat="1" applyFont="1" applyFill="1" applyBorder="1" applyAlignment="1" applyProtection="1">
      <alignment vertical="center" wrapText="1"/>
      <protection locked="0"/>
    </xf>
    <xf numFmtId="4" fontId="37" fillId="42" borderId="52" xfId="0" applyNumberFormat="1" applyFont="1" applyFill="1" applyBorder="1" applyAlignment="1" applyProtection="1">
      <alignment horizontal="left" vertical="center"/>
      <protection locked="0"/>
    </xf>
    <xf numFmtId="4" fontId="37" fillId="42" borderId="36" xfId="0" applyNumberFormat="1" applyFont="1" applyFill="1" applyBorder="1" applyAlignment="1" applyProtection="1">
      <alignment horizontal="left" vertical="center"/>
      <protection locked="0"/>
    </xf>
    <xf numFmtId="4" fontId="37" fillId="42" borderId="16" xfId="0" applyNumberFormat="1" applyFont="1" applyFill="1" applyBorder="1" applyAlignment="1" applyProtection="1">
      <alignment horizontal="left" vertical="center"/>
      <protection locked="0"/>
    </xf>
    <xf numFmtId="4" fontId="37" fillId="42" borderId="52" xfId="0" applyNumberFormat="1" applyFont="1" applyFill="1" applyBorder="1" applyAlignment="1" applyProtection="1">
      <alignment horizontal="center" vertical="center"/>
      <protection locked="0"/>
    </xf>
    <xf numFmtId="4" fontId="37" fillId="42" borderId="36" xfId="0" applyNumberFormat="1" applyFont="1" applyFill="1" applyBorder="1" applyAlignment="1" applyProtection="1">
      <alignment horizontal="center" vertical="center"/>
      <protection locked="0"/>
    </xf>
    <xf numFmtId="4" fontId="37" fillId="42" borderId="16" xfId="0" applyNumberFormat="1" applyFont="1" applyFill="1" applyBorder="1" applyAlignment="1" applyProtection="1">
      <alignment horizontal="center" vertical="center"/>
      <protection locked="0"/>
    </xf>
    <xf numFmtId="4" fontId="36" fillId="0" borderId="50" xfId="0" applyNumberFormat="1" applyFont="1" applyFill="1" applyBorder="1" applyAlignment="1" applyProtection="1">
      <alignment vertical="center"/>
      <protection locked="0"/>
    </xf>
    <xf numFmtId="4" fontId="36" fillId="0" borderId="46" xfId="0" applyNumberFormat="1" applyFont="1" applyFill="1" applyBorder="1" applyAlignment="1" applyProtection="1">
      <alignment vertical="center"/>
      <protection locked="0"/>
    </xf>
    <xf numFmtId="4" fontId="36" fillId="0" borderId="28" xfId="0" applyNumberFormat="1" applyFont="1" applyFill="1" applyBorder="1" applyAlignment="1" applyProtection="1">
      <alignment vertical="center"/>
      <protection locked="0"/>
    </xf>
    <xf numFmtId="4" fontId="36" fillId="0" borderId="51" xfId="0" applyNumberFormat="1" applyFont="1" applyFill="1" applyBorder="1" applyAlignment="1" applyProtection="1">
      <alignment vertical="center"/>
      <protection locked="0"/>
    </xf>
    <xf numFmtId="4" fontId="36" fillId="0" borderId="39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Fill="1" applyBorder="1" applyAlignment="1" applyProtection="1">
      <alignment vertical="center"/>
      <protection locked="0"/>
    </xf>
    <xf numFmtId="4" fontId="37" fillId="0" borderId="52" xfId="0" applyNumberFormat="1" applyFont="1" applyFill="1" applyBorder="1" applyAlignment="1" applyProtection="1">
      <alignment vertical="center"/>
      <protection locked="0"/>
    </xf>
    <xf numFmtId="4" fontId="37" fillId="0" borderId="36" xfId="0" applyNumberFormat="1" applyFont="1" applyFill="1" applyBorder="1" applyAlignment="1" applyProtection="1">
      <alignment vertical="center"/>
      <protection locked="0"/>
    </xf>
    <xf numFmtId="4" fontId="37" fillId="0" borderId="16" xfId="0" applyNumberFormat="1" applyFont="1" applyFill="1" applyBorder="1" applyAlignment="1" applyProtection="1">
      <alignment vertical="center"/>
      <protection locked="0"/>
    </xf>
    <xf numFmtId="4" fontId="38" fillId="0" borderId="64" xfId="0" applyNumberFormat="1" applyFont="1" applyFill="1" applyBorder="1" applyAlignment="1" applyProtection="1">
      <alignment vertical="center"/>
      <protection locked="0"/>
    </xf>
    <xf numFmtId="4" fontId="38" fillId="0" borderId="60" xfId="0" applyNumberFormat="1" applyFont="1" applyFill="1" applyBorder="1" applyAlignment="1" applyProtection="1">
      <alignment vertical="center"/>
      <protection locked="0"/>
    </xf>
    <xf numFmtId="4" fontId="38" fillId="0" borderId="24" xfId="0" applyNumberFormat="1" applyFont="1" applyFill="1" applyBorder="1" applyAlignment="1" applyProtection="1">
      <alignment vertical="center"/>
      <protection locked="0"/>
    </xf>
    <xf numFmtId="4" fontId="44" fillId="0" borderId="49" xfId="0" applyNumberFormat="1" applyFont="1" applyFill="1" applyBorder="1" applyAlignment="1" applyProtection="1">
      <alignment vertical="center" wrapText="1"/>
      <protection locked="0"/>
    </xf>
    <xf numFmtId="4" fontId="44" fillId="0" borderId="37" xfId="0" applyNumberFormat="1" applyFont="1" applyFill="1" applyBorder="1" applyAlignment="1" applyProtection="1">
      <alignment vertical="center" wrapText="1"/>
      <protection locked="0"/>
    </xf>
    <xf numFmtId="4" fontId="44" fillId="0" borderId="20" xfId="0" applyNumberFormat="1" applyFont="1" applyFill="1" applyBorder="1" applyAlignment="1" applyProtection="1">
      <alignment vertical="center" wrapText="1"/>
      <protection locked="0"/>
    </xf>
    <xf numFmtId="4" fontId="37" fillId="0" borderId="52" xfId="0" applyNumberFormat="1" applyFont="1" applyBorder="1" applyAlignment="1" applyProtection="1">
      <alignment horizontal="left" vertical="center" wrapText="1"/>
      <protection locked="0"/>
    </xf>
    <xf numFmtId="4" fontId="37" fillId="0" borderId="36" xfId="0" applyNumberFormat="1" applyFont="1" applyBorder="1" applyAlignment="1" applyProtection="1">
      <alignment horizontal="left" vertical="center" wrapText="1"/>
      <protection locked="0"/>
    </xf>
    <xf numFmtId="4" fontId="37" fillId="0" borderId="16" xfId="0" applyNumberFormat="1" applyFont="1" applyBorder="1" applyAlignment="1" applyProtection="1">
      <alignment horizontal="left" vertical="center" wrapText="1"/>
      <protection locked="0"/>
    </xf>
    <xf numFmtId="4" fontId="44" fillId="0" borderId="39" xfId="0" applyNumberFormat="1" applyFont="1" applyFill="1" applyBorder="1" applyAlignment="1" applyProtection="1">
      <alignment vertical="center" wrapText="1"/>
      <protection locked="0"/>
    </xf>
    <xf numFmtId="4" fontId="44" fillId="0" borderId="22" xfId="0" applyNumberFormat="1" applyFont="1" applyFill="1" applyBorder="1" applyAlignment="1" applyProtection="1">
      <alignment vertical="center" wrapText="1"/>
      <protection locked="0"/>
    </xf>
    <xf numFmtId="4" fontId="37" fillId="0" borderId="67" xfId="0" applyNumberFormat="1" applyFont="1" applyFill="1" applyBorder="1" applyAlignment="1" applyProtection="1">
      <alignment vertical="center" wrapText="1"/>
      <protection locked="0"/>
    </xf>
    <xf numFmtId="4" fontId="37" fillId="0" borderId="14" xfId="0" applyNumberFormat="1" applyFont="1" applyFill="1" applyBorder="1" applyAlignment="1" applyProtection="1">
      <alignment vertical="center" wrapText="1"/>
      <protection locked="0"/>
    </xf>
    <xf numFmtId="4" fontId="37" fillId="0" borderId="13" xfId="0" applyNumberFormat="1" applyFont="1" applyFill="1" applyBorder="1" applyAlignment="1" applyProtection="1">
      <alignment vertical="center" wrapText="1"/>
      <protection locked="0"/>
    </xf>
    <xf numFmtId="4" fontId="38" fillId="0" borderId="51" xfId="0" applyNumberFormat="1" applyFont="1" applyFill="1" applyBorder="1" applyAlignment="1">
      <alignment vertical="center" wrapText="1"/>
    </xf>
    <xf numFmtId="4" fontId="38" fillId="0" borderId="39" xfId="0" applyNumberFormat="1" applyFont="1" applyFill="1" applyBorder="1" applyAlignment="1">
      <alignment vertical="center" wrapText="1"/>
    </xf>
    <xf numFmtId="4" fontId="38" fillId="0" borderId="22" xfId="0" applyNumberFormat="1" applyFont="1" applyFill="1" applyBorder="1" applyAlignment="1">
      <alignment vertical="center" wrapText="1"/>
    </xf>
    <xf numFmtId="4" fontId="36" fillId="0" borderId="64" xfId="0" applyNumberFormat="1" applyFont="1" applyFill="1" applyBorder="1" applyAlignment="1" applyProtection="1">
      <alignment vertical="center" wrapText="1"/>
      <protection locked="0"/>
    </xf>
    <xf numFmtId="4" fontId="36" fillId="0" borderId="60" xfId="0" applyNumberFormat="1" applyFont="1" applyFill="1" applyBorder="1" applyAlignment="1" applyProtection="1">
      <alignment vertical="center" wrapText="1"/>
      <protection locked="0"/>
    </xf>
    <xf numFmtId="4" fontId="36" fillId="0" borderId="24" xfId="0" applyNumberFormat="1" applyFont="1" applyFill="1" applyBorder="1" applyAlignment="1" applyProtection="1">
      <alignment vertical="center" wrapText="1"/>
      <protection locked="0"/>
    </xf>
    <xf numFmtId="4" fontId="38" fillId="0" borderId="39" xfId="0" applyNumberFormat="1" applyFont="1" applyFill="1" applyBorder="1" applyAlignment="1" applyProtection="1">
      <alignment vertical="center" wrapText="1"/>
      <protection locked="0"/>
    </xf>
    <xf numFmtId="4" fontId="38" fillId="0" borderId="60" xfId="0" applyNumberFormat="1" applyFont="1" applyFill="1" applyBorder="1" applyAlignment="1" applyProtection="1">
      <alignment vertical="center" wrapText="1"/>
      <protection locked="0"/>
    </xf>
    <xf numFmtId="4" fontId="38" fillId="0" borderId="24" xfId="0" applyNumberFormat="1" applyFont="1" applyFill="1" applyBorder="1" applyAlignment="1" applyProtection="1">
      <alignment vertical="center" wrapText="1"/>
      <protection locked="0"/>
    </xf>
    <xf numFmtId="4" fontId="37" fillId="42" borderId="52" xfId="0" applyNumberFormat="1" applyFont="1" applyFill="1" applyBorder="1" applyAlignment="1">
      <alignment horizontal="center" vertical="center" wrapText="1"/>
    </xf>
    <xf numFmtId="4" fontId="37" fillId="42" borderId="16" xfId="0" applyNumberFormat="1" applyFont="1" applyFill="1" applyBorder="1" applyAlignment="1">
      <alignment horizontal="center" vertical="center" wrapText="1"/>
    </xf>
    <xf numFmtId="4" fontId="36" fillId="0" borderId="49" xfId="0" applyNumberFormat="1" applyFont="1" applyFill="1" applyBorder="1" applyAlignment="1">
      <alignment vertical="center" wrapText="1"/>
    </xf>
    <xf numFmtId="4" fontId="36" fillId="0" borderId="20" xfId="0" applyNumberFormat="1" applyFont="1" applyFill="1" applyBorder="1" applyAlignment="1">
      <alignment vertical="center" wrapText="1"/>
    </xf>
    <xf numFmtId="4" fontId="44" fillId="42" borderId="67" xfId="0" applyNumberFormat="1" applyFont="1" applyFill="1" applyBorder="1" applyAlignment="1">
      <alignment horizontal="center" vertical="center"/>
    </xf>
    <xf numFmtId="4" fontId="44" fillId="42" borderId="13" xfId="0" applyNumberFormat="1" applyFont="1" applyFill="1" applyBorder="1" applyAlignment="1">
      <alignment horizontal="center" vertical="center"/>
    </xf>
    <xf numFmtId="4" fontId="44" fillId="42" borderId="52" xfId="0" applyNumberFormat="1" applyFont="1" applyFill="1" applyBorder="1" applyAlignment="1">
      <alignment horizontal="center" vertical="center"/>
    </xf>
    <xf numFmtId="4" fontId="44" fillId="42" borderId="16" xfId="0" applyNumberFormat="1" applyFont="1" applyFill="1" applyBorder="1" applyAlignment="1">
      <alignment horizontal="center" vertical="center"/>
    </xf>
    <xf numFmtId="4" fontId="38" fillId="0" borderId="52" xfId="0" applyNumberFormat="1" applyFont="1" applyBorder="1" applyAlignment="1">
      <alignment horizontal="right" vertical="center"/>
    </xf>
    <xf numFmtId="4" fontId="38" fillId="0" borderId="16" xfId="0" applyNumberFormat="1" applyFont="1" applyBorder="1" applyAlignment="1">
      <alignment horizontal="right" vertical="center"/>
    </xf>
    <xf numFmtId="4" fontId="38" fillId="0" borderId="67" xfId="0" applyNumberFormat="1" applyFont="1" applyBorder="1" applyAlignment="1">
      <alignment horizontal="right" vertical="center"/>
    </xf>
    <xf numFmtId="4" fontId="38" fillId="0" borderId="13" xfId="0" applyNumberFormat="1" applyFont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4" fontId="36" fillId="0" borderId="51" xfId="0" applyNumberFormat="1" applyFont="1" applyFill="1" applyBorder="1" applyAlignment="1">
      <alignment vertical="center" wrapText="1"/>
    </xf>
    <xf numFmtId="4" fontId="36" fillId="0" borderId="22" xfId="0" applyNumberFormat="1" applyFont="1" applyFill="1" applyBorder="1" applyAlignment="1">
      <alignment vertical="center" wrapText="1"/>
    </xf>
    <xf numFmtId="4" fontId="36" fillId="0" borderId="58" xfId="0" applyNumberFormat="1" applyFont="1" applyFill="1" applyBorder="1" applyAlignment="1">
      <alignment vertical="center" wrapText="1"/>
    </xf>
    <xf numFmtId="4" fontId="36" fillId="0" borderId="42" xfId="0" applyNumberFormat="1" applyFont="1" applyFill="1" applyBorder="1" applyAlignment="1">
      <alignment vertical="center" wrapText="1"/>
    </xf>
    <xf numFmtId="4" fontId="36" fillId="0" borderId="50" xfId="0" applyNumberFormat="1" applyFont="1" applyFill="1" applyBorder="1" applyAlignment="1">
      <alignment vertical="center" wrapText="1"/>
    </xf>
    <xf numFmtId="4" fontId="36" fillId="0" borderId="28" xfId="0" applyNumberFormat="1" applyFont="1" applyFill="1" applyBorder="1" applyAlignment="1">
      <alignment vertical="center" wrapText="1"/>
    </xf>
    <xf numFmtId="4" fontId="36" fillId="0" borderId="64" xfId="0" applyNumberFormat="1" applyFont="1" applyFill="1" applyBorder="1" applyAlignment="1">
      <alignment vertical="center" wrapText="1"/>
    </xf>
    <xf numFmtId="4" fontId="36" fillId="0" borderId="24" xfId="0" applyNumberFormat="1" applyFont="1" applyFill="1" applyBorder="1" applyAlignment="1">
      <alignment vertical="center" wrapText="1"/>
    </xf>
    <xf numFmtId="4" fontId="38" fillId="0" borderId="39" xfId="0" applyNumberFormat="1" applyFont="1" applyFill="1" applyBorder="1" applyAlignment="1" applyProtection="1">
      <alignment vertical="center"/>
      <protection locked="0"/>
    </xf>
    <xf numFmtId="4" fontId="37" fillId="0" borderId="52" xfId="0" applyNumberFormat="1" applyFont="1" applyFill="1" applyBorder="1" applyAlignment="1">
      <alignment horizontal="center" vertical="center"/>
    </xf>
    <xf numFmtId="4" fontId="37" fillId="0" borderId="16" xfId="0" applyNumberFormat="1" applyFont="1" applyFill="1" applyBorder="1" applyAlignment="1">
      <alignment horizontal="center" vertical="center"/>
    </xf>
    <xf numFmtId="4" fontId="44" fillId="0" borderId="52" xfId="0" applyNumberFormat="1" applyFont="1" applyFill="1" applyBorder="1" applyAlignment="1">
      <alignment horizontal="center" vertical="center"/>
    </xf>
    <xf numFmtId="4" fontId="44" fillId="0" borderId="16" xfId="0" applyNumberFormat="1" applyFont="1" applyFill="1" applyBorder="1" applyAlignment="1">
      <alignment horizontal="center" vertical="center"/>
    </xf>
    <xf numFmtId="4" fontId="36" fillId="0" borderId="0" xfId="0" applyNumberFormat="1" applyFont="1" applyFill="1" applyBorder="1" applyAlignment="1">
      <alignment horizontal="center" vertical="center" wrapText="1"/>
    </xf>
    <xf numFmtId="4" fontId="42" fillId="0" borderId="0" xfId="0" applyNumberFormat="1" applyFont="1" applyFill="1" applyBorder="1" applyAlignment="1">
      <alignment horizontal="left" vertical="center" wrapText="1"/>
    </xf>
    <xf numFmtId="4" fontId="44" fillId="0" borderId="49" xfId="0" applyNumberFormat="1" applyFont="1" applyBorder="1" applyAlignment="1" applyProtection="1">
      <alignment horizontal="left" vertical="center" wrapText="1"/>
      <protection locked="0"/>
    </xf>
    <xf numFmtId="4" fontId="44" fillId="0" borderId="20" xfId="0" applyNumberFormat="1" applyFont="1" applyBorder="1" applyAlignment="1" applyProtection="1">
      <alignment horizontal="left" vertical="center" wrapText="1"/>
      <protection locked="0"/>
    </xf>
    <xf numFmtId="4" fontId="35" fillId="0" borderId="0" xfId="0" applyNumberFormat="1" applyFont="1" applyFill="1" applyAlignment="1" applyProtection="1">
      <alignment horizontal="left" vertical="center"/>
      <protection locked="0"/>
    </xf>
    <xf numFmtId="0" fontId="43" fillId="0" borderId="0" xfId="0" applyFont="1" applyAlignment="1"/>
    <xf numFmtId="4" fontId="44" fillId="0" borderId="49" xfId="0" applyNumberFormat="1" applyFont="1" applyFill="1" applyBorder="1" applyAlignment="1" applyProtection="1">
      <alignment vertical="center"/>
      <protection locked="0"/>
    </xf>
    <xf numFmtId="4" fontId="44" fillId="0" borderId="20" xfId="0" applyNumberFormat="1" applyFont="1" applyFill="1" applyBorder="1" applyAlignment="1" applyProtection="1">
      <alignment vertical="center"/>
      <protection locked="0"/>
    </xf>
    <xf numFmtId="4" fontId="36" fillId="0" borderId="64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44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4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7" fillId="41" borderId="52" xfId="0" applyNumberFormat="1" applyFont="1" applyFill="1" applyBorder="1" applyAlignment="1" applyProtection="1">
      <alignment vertical="center"/>
      <protection locked="0"/>
    </xf>
    <xf numFmtId="4" fontId="37" fillId="41" borderId="16" xfId="0" applyNumberFormat="1" applyFont="1" applyFill="1" applyBorder="1" applyAlignment="1" applyProtection="1">
      <alignment vertical="center"/>
      <protection locked="0"/>
    </xf>
    <xf numFmtId="4" fontId="38" fillId="0" borderId="0" xfId="0" applyNumberFormat="1" applyFont="1" applyAlignment="1">
      <alignment vertical="center"/>
    </xf>
    <xf numFmtId="0" fontId="36" fillId="0" borderId="16" xfId="0" applyFont="1" applyBorder="1" applyAlignment="1">
      <alignment vertical="center" wrapText="1"/>
    </xf>
    <xf numFmtId="4" fontId="36" fillId="0" borderId="51" xfId="0" applyNumberFormat="1" applyFont="1" applyFill="1" applyBorder="1" applyAlignment="1" applyProtection="1">
      <alignment horizontal="left" vertical="center"/>
      <protection locked="0"/>
    </xf>
    <xf numFmtId="4" fontId="36" fillId="0" borderId="22" xfId="0" applyNumberFormat="1" applyFont="1" applyFill="1" applyBorder="1" applyAlignment="1" applyProtection="1">
      <alignment horizontal="left" vertical="center"/>
      <protection locked="0"/>
    </xf>
    <xf numFmtId="4" fontId="38" fillId="0" borderId="51" xfId="0" applyNumberFormat="1" applyFont="1" applyBorder="1" applyAlignment="1" applyProtection="1">
      <alignment horizontal="left" vertical="center"/>
      <protection locked="0"/>
    </xf>
    <xf numFmtId="4" fontId="38" fillId="0" borderId="22" xfId="0" applyNumberFormat="1" applyFont="1" applyBorder="1" applyAlignment="1" applyProtection="1">
      <alignment horizontal="left" vertical="center"/>
      <protection locked="0"/>
    </xf>
    <xf numFmtId="4" fontId="36" fillId="0" borderId="51" xfId="0" applyNumberFormat="1" applyFont="1" applyFill="1" applyBorder="1" applyAlignment="1">
      <alignment horizontal="left" vertical="center" wrapText="1"/>
    </xf>
    <xf numFmtId="4" fontId="38" fillId="0" borderId="64" xfId="0" applyNumberFormat="1" applyFont="1" applyBorder="1" applyAlignment="1" applyProtection="1">
      <alignment horizontal="left" vertical="center"/>
      <protection locked="0"/>
    </xf>
    <xf numFmtId="4" fontId="38" fillId="0" borderId="24" xfId="0" applyNumberFormat="1" applyFont="1" applyBorder="1" applyAlignment="1" applyProtection="1">
      <alignment horizontal="left" vertical="center"/>
      <protection locked="0"/>
    </xf>
    <xf numFmtId="4" fontId="44" fillId="41" borderId="52" xfId="0" applyNumberFormat="1" applyFont="1" applyFill="1" applyBorder="1" applyAlignment="1" applyProtection="1">
      <alignment horizontal="justify" vertical="center"/>
      <protection locked="0"/>
    </xf>
    <xf numFmtId="4" fontId="44" fillId="41" borderId="16" xfId="0" applyNumberFormat="1" applyFont="1" applyFill="1" applyBorder="1" applyAlignment="1" applyProtection="1">
      <alignment horizontal="justify" vertical="center"/>
      <protection locked="0"/>
    </xf>
    <xf numFmtId="0" fontId="36" fillId="0" borderId="16" xfId="0" applyFont="1" applyBorder="1" applyAlignment="1">
      <alignment vertical="center"/>
    </xf>
    <xf numFmtId="4" fontId="44" fillId="0" borderId="49" xfId="0" applyNumberFormat="1" applyFont="1" applyBorder="1" applyAlignment="1" applyProtection="1">
      <alignment horizontal="justify" vertical="center"/>
      <protection locked="0"/>
    </xf>
    <xf numFmtId="4" fontId="44" fillId="0" borderId="20" xfId="0" applyNumberFormat="1" applyFont="1" applyBorder="1" applyAlignment="1" applyProtection="1">
      <alignment horizontal="justify" vertical="center"/>
      <protection locked="0"/>
    </xf>
    <xf numFmtId="4" fontId="41" fillId="0" borderId="0" xfId="0" applyNumberFormat="1" applyFont="1" applyFill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4" fontId="37" fillId="41" borderId="52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16" xfId="0" applyFont="1" applyBorder="1" applyAlignment="1">
      <alignment horizontal="left" vertical="center"/>
    </xf>
    <xf numFmtId="4" fontId="35" fillId="0" borderId="0" xfId="0" applyNumberFormat="1" applyFont="1" applyAlignment="1" applyProtection="1">
      <alignment horizontal="left" vertical="center"/>
      <protection locked="0"/>
    </xf>
    <xf numFmtId="4" fontId="44" fillId="0" borderId="52" xfId="0" applyNumberFormat="1" applyFont="1" applyFill="1" applyBorder="1" applyAlignment="1" applyProtection="1">
      <alignment vertical="center" wrapText="1"/>
      <protection locked="0"/>
    </xf>
    <xf numFmtId="4" fontId="38" fillId="0" borderId="49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68" xfId="0" applyFont="1" applyFill="1" applyBorder="1" applyAlignment="1">
      <alignment vertical="center"/>
    </xf>
    <xf numFmtId="0" fontId="36" fillId="0" borderId="36" xfId="0" applyFont="1" applyBorder="1" applyAlignment="1">
      <alignment horizontal="center" vertical="center" wrapText="1"/>
    </xf>
    <xf numFmtId="4" fontId="37" fillId="41" borderId="52" xfId="0" applyNumberFormat="1" applyFont="1" applyFill="1" applyBorder="1" applyAlignment="1">
      <alignment horizontal="center" vertical="center"/>
    </xf>
    <xf numFmtId="4" fontId="37" fillId="41" borderId="16" xfId="0" applyNumberFormat="1" applyFont="1" applyFill="1" applyBorder="1" applyAlignment="1">
      <alignment horizontal="center" vertical="center"/>
    </xf>
    <xf numFmtId="4" fontId="44" fillId="0" borderId="64" xfId="0" applyNumberFormat="1" applyFont="1" applyBorder="1" applyAlignment="1" applyProtection="1">
      <alignment horizontal="justify" vertical="center"/>
      <protection locked="0"/>
    </xf>
    <xf numFmtId="4" fontId="44" fillId="0" borderId="24" xfId="0" applyNumberFormat="1" applyFont="1" applyBorder="1" applyAlignment="1" applyProtection="1">
      <alignment horizontal="justify" vertical="center"/>
      <protection locked="0"/>
    </xf>
    <xf numFmtId="4" fontId="37" fillId="0" borderId="51" xfId="0" applyNumberFormat="1" applyFont="1" applyFill="1" applyBorder="1" applyAlignment="1" applyProtection="1">
      <alignment vertical="center" wrapText="1"/>
      <protection locked="0"/>
    </xf>
    <xf numFmtId="4" fontId="37" fillId="0" borderId="49" xfId="0" applyNumberFormat="1" applyFont="1" applyFill="1" applyBorder="1" applyAlignment="1" applyProtection="1">
      <alignment vertical="center" wrapText="1"/>
      <protection locked="0"/>
    </xf>
    <xf numFmtId="0" fontId="36" fillId="0" borderId="68" xfId="0" applyFont="1" applyBorder="1" applyAlignment="1">
      <alignment vertical="center"/>
    </xf>
    <xf numFmtId="164" fontId="44" fillId="42" borderId="52" xfId="86" applyFont="1" applyFill="1" applyBorder="1" applyAlignment="1" applyProtection="1">
      <alignment horizontal="left" vertical="center" wrapText="1"/>
      <protection locked="0"/>
    </xf>
    <xf numFmtId="164" fontId="44" fillId="42" borderId="36" xfId="86" applyFont="1" applyFill="1" applyBorder="1" applyAlignment="1" applyProtection="1">
      <alignment horizontal="left" vertical="center" wrapText="1"/>
      <protection locked="0"/>
    </xf>
    <xf numFmtId="164" fontId="44" fillId="42" borderId="16" xfId="86" applyFont="1" applyFill="1" applyBorder="1" applyAlignment="1" applyProtection="1">
      <alignment horizontal="left" vertical="center" wrapText="1"/>
      <protection locked="0"/>
    </xf>
    <xf numFmtId="0" fontId="52" fillId="0" borderId="96" xfId="0" applyFont="1" applyBorder="1"/>
    <xf numFmtId="0" fontId="52" fillId="0" borderId="77" xfId="0" applyFont="1" applyBorder="1"/>
    <xf numFmtId="4" fontId="44" fillId="42" borderId="52" xfId="0" applyNumberFormat="1" applyFont="1" applyFill="1" applyBorder="1" applyAlignment="1" applyProtection="1">
      <alignment horizontal="center" vertical="center"/>
      <protection locked="0"/>
    </xf>
    <xf numFmtId="4" fontId="44" fillId="42" borderId="36" xfId="0" applyNumberFormat="1" applyFont="1" applyFill="1" applyBorder="1" applyAlignment="1" applyProtection="1">
      <alignment horizontal="center" vertical="center"/>
      <protection locked="0"/>
    </xf>
    <xf numFmtId="4" fontId="44" fillId="42" borderId="16" xfId="0" applyNumberFormat="1" applyFont="1" applyFill="1" applyBorder="1" applyAlignment="1" applyProtection="1">
      <alignment horizontal="center" vertical="center"/>
      <protection locked="0"/>
    </xf>
    <xf numFmtId="4" fontId="37" fillId="41" borderId="47" xfId="0" applyNumberFormat="1" applyFont="1" applyFill="1" applyBorder="1" applyAlignment="1" applyProtection="1">
      <alignment horizontal="center" vertical="center" wrapText="1"/>
      <protection locked="0"/>
    </xf>
    <xf numFmtId="4" fontId="37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horizontal="left" wrapText="1"/>
    </xf>
    <xf numFmtId="0" fontId="57" fillId="0" borderId="0" xfId="0" applyFont="1" applyAlignment="1">
      <alignment horizontal="left"/>
    </xf>
    <xf numFmtId="0" fontId="51" fillId="43" borderId="94" xfId="0" applyFont="1" applyFill="1" applyBorder="1" applyAlignment="1">
      <alignment wrapText="1"/>
    </xf>
    <xf numFmtId="0" fontId="51" fillId="43" borderId="109" xfId="0" applyFont="1" applyFill="1" applyBorder="1" applyAlignment="1">
      <alignment wrapText="1"/>
    </xf>
    <xf numFmtId="0" fontId="51" fillId="43" borderId="49" xfId="0" applyFont="1" applyFill="1" applyBorder="1" applyAlignment="1">
      <alignment horizontal="center" wrapText="1"/>
    </xf>
    <xf numFmtId="0" fontId="51" fillId="43" borderId="37" xfId="0" applyFont="1" applyFill="1" applyBorder="1" applyAlignment="1">
      <alignment horizontal="center" wrapText="1"/>
    </xf>
    <xf numFmtId="0" fontId="51" fillId="43" borderId="20" xfId="0" applyFont="1" applyFill="1" applyBorder="1" applyAlignment="1">
      <alignment horizontal="center" wrapText="1"/>
    </xf>
    <xf numFmtId="0" fontId="52" fillId="0" borderId="104" xfId="0" applyFont="1" applyFill="1" applyBorder="1" applyAlignment="1">
      <alignment horizontal="left" wrapText="1" indent="1"/>
    </xf>
    <xf numFmtId="0" fontId="52" fillId="0" borderId="106" xfId="0" applyFont="1" applyFill="1" applyBorder="1" applyAlignment="1">
      <alignment horizontal="left" wrapText="1" indent="1"/>
    </xf>
    <xf numFmtId="0" fontId="52" fillId="0" borderId="96" xfId="0" applyFont="1" applyBorder="1" applyAlignment="1">
      <alignment wrapText="1"/>
    </xf>
    <xf numFmtId="0" fontId="52" fillId="0" borderId="108" xfId="0" applyFont="1" applyBorder="1" applyAlignment="1">
      <alignment wrapText="1"/>
    </xf>
    <xf numFmtId="0" fontId="52" fillId="0" borderId="96" xfId="0" applyFont="1" applyFill="1" applyBorder="1"/>
    <xf numFmtId="0" fontId="52" fillId="0" borderId="77" xfId="0" applyFont="1" applyFill="1" applyBorder="1"/>
    <xf numFmtId="0" fontId="51" fillId="42" borderId="96" xfId="0" applyFont="1" applyFill="1" applyBorder="1"/>
    <xf numFmtId="0" fontId="39" fillId="0" borderId="96" xfId="0" applyFont="1" applyFill="1" applyBorder="1"/>
    <xf numFmtId="0" fontId="51" fillId="0" borderId="77" xfId="0" applyFont="1" applyFill="1" applyBorder="1"/>
    <xf numFmtId="0" fontId="42" fillId="0" borderId="0" xfId="0" applyFont="1" applyFill="1" applyAlignment="1">
      <alignment horizontal="left"/>
    </xf>
    <xf numFmtId="0" fontId="43" fillId="0" borderId="0" xfId="0" applyFont="1" applyFill="1" applyAlignment="1">
      <alignment horizontal="left"/>
    </xf>
    <xf numFmtId="4" fontId="37" fillId="0" borderId="0" xfId="0" applyNumberFormat="1" applyFont="1" applyFill="1" applyBorder="1" applyAlignment="1" applyProtection="1">
      <alignment horizontal="left" vertical="center"/>
      <protection locked="0"/>
    </xf>
    <xf numFmtId="0" fontId="52" fillId="0" borderId="0" xfId="0" applyFont="1" applyAlignment="1">
      <alignment horizontal="left" vertical="center"/>
    </xf>
    <xf numFmtId="0" fontId="51" fillId="43" borderId="47" xfId="0" applyFont="1" applyFill="1" applyBorder="1" applyAlignment="1">
      <alignment horizontal="center" wrapText="1"/>
    </xf>
    <xf numFmtId="0" fontId="36" fillId="0" borderId="45" xfId="0" applyFont="1" applyBorder="1" applyAlignment="1">
      <alignment horizontal="center" wrapText="1"/>
    </xf>
    <xf numFmtId="0" fontId="51" fillId="44" borderId="96" xfId="0" applyFont="1" applyFill="1" applyBorder="1" applyAlignment="1"/>
    <xf numFmtId="0" fontId="51" fillId="44" borderId="97" xfId="0" applyFont="1" applyFill="1" applyBorder="1" applyAlignment="1"/>
    <xf numFmtId="0" fontId="36" fillId="0" borderId="77" xfId="0" applyFont="1" applyBorder="1" applyAlignment="1"/>
    <xf numFmtId="0" fontId="51" fillId="44" borderId="96" xfId="0" applyFont="1" applyFill="1" applyBorder="1"/>
    <xf numFmtId="0" fontId="51" fillId="44" borderId="77" xfId="0" applyFont="1" applyFill="1" applyBorder="1"/>
    <xf numFmtId="0" fontId="51" fillId="43" borderId="63" xfId="0" applyFont="1" applyFill="1" applyBorder="1" applyAlignment="1">
      <alignment horizontal="center" vertical="center" wrapText="1"/>
    </xf>
    <xf numFmtId="0" fontId="51" fillId="43" borderId="59" xfId="0" applyFont="1" applyFill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104" xfId="0" applyFont="1" applyBorder="1" applyAlignment="1">
      <alignment horizontal="center" vertical="center" wrapText="1"/>
    </xf>
    <xf numFmtId="0" fontId="36" fillId="0" borderId="113" xfId="0" applyFont="1" applyBorder="1" applyAlignment="1">
      <alignment horizontal="center" vertical="center" wrapText="1"/>
    </xf>
    <xf numFmtId="0" fontId="39" fillId="45" borderId="96" xfId="0" applyFont="1" applyFill="1" applyBorder="1"/>
    <xf numFmtId="0" fontId="51" fillId="45" borderId="77" xfId="0" applyFont="1" applyFill="1" applyBorder="1"/>
    <xf numFmtId="0" fontId="52" fillId="0" borderId="99" xfId="0" applyFont="1" applyBorder="1"/>
    <xf numFmtId="0" fontId="52" fillId="0" borderId="100" xfId="0" applyFont="1" applyBorder="1"/>
    <xf numFmtId="0" fontId="51" fillId="0" borderId="96" xfId="0" applyFont="1" applyFill="1" applyBorder="1"/>
    <xf numFmtId="0" fontId="51" fillId="0" borderId="97" xfId="0" applyFont="1" applyFill="1" applyBorder="1"/>
    <xf numFmtId="0" fontId="52" fillId="0" borderId="0" xfId="0" applyFont="1" applyBorder="1" applyAlignment="1">
      <alignment wrapText="1"/>
    </xf>
    <xf numFmtId="0" fontId="52" fillId="0" borderId="14" xfId="0" applyFont="1" applyBorder="1" applyAlignment="1">
      <alignment wrapText="1"/>
    </xf>
    <xf numFmtId="0" fontId="51" fillId="42" borderId="101" xfId="0" applyFont="1" applyFill="1" applyBorder="1" applyAlignment="1">
      <alignment horizontal="center" wrapText="1"/>
    </xf>
    <xf numFmtId="0" fontId="51" fillId="42" borderId="92" xfId="0" applyFont="1" applyFill="1" applyBorder="1" applyAlignment="1">
      <alignment horizontal="center" wrapText="1"/>
    </xf>
    <xf numFmtId="0" fontId="51" fillId="42" borderId="102" xfId="0" applyFont="1" applyFill="1" applyBorder="1" applyAlignment="1">
      <alignment horizontal="center" wrapText="1"/>
    </xf>
    <xf numFmtId="0" fontId="51" fillId="42" borderId="93" xfId="0" applyFont="1" applyFill="1" applyBorder="1" applyAlignment="1">
      <alignment horizontal="center" wrapText="1"/>
    </xf>
    <xf numFmtId="0" fontId="51" fillId="0" borderId="103" xfId="0" applyFont="1" applyFill="1" applyBorder="1"/>
    <xf numFmtId="0" fontId="51" fillId="42" borderId="53" xfId="0" applyFont="1" applyFill="1" applyBorder="1" applyAlignment="1">
      <alignment horizontal="center" wrapText="1"/>
    </xf>
    <xf numFmtId="0" fontId="51" fillId="42" borderId="11" xfId="0" applyFont="1" applyFill="1" applyBorder="1" applyAlignment="1">
      <alignment horizontal="center" wrapText="1"/>
    </xf>
    <xf numFmtId="0" fontId="51" fillId="42" borderId="63" xfId="0" applyFont="1" applyFill="1" applyBorder="1" applyAlignment="1">
      <alignment horizontal="center" wrapText="1"/>
    </xf>
    <xf numFmtId="0" fontId="51" fillId="42" borderId="104" xfId="0" applyFont="1" applyFill="1" applyBorder="1" applyAlignment="1">
      <alignment horizontal="center" wrapText="1"/>
    </xf>
    <xf numFmtId="0" fontId="40" fillId="42" borderId="53" xfId="40" applyFont="1" applyFill="1" applyBorder="1" applyAlignment="1">
      <alignment wrapText="1"/>
    </xf>
    <xf numFmtId="0" fontId="40" fillId="42" borderId="11" xfId="40" applyFont="1" applyFill="1" applyBorder="1" applyAlignment="1">
      <alignment wrapText="1"/>
    </xf>
    <xf numFmtId="0" fontId="51" fillId="42" borderId="52" xfId="0" applyFont="1" applyFill="1" applyBorder="1" applyAlignment="1">
      <alignment horizontal="center" wrapText="1"/>
    </xf>
    <xf numFmtId="0" fontId="51" fillId="42" borderId="36" xfId="0" applyFont="1" applyFill="1" applyBorder="1" applyAlignment="1">
      <alignment horizontal="center" wrapText="1"/>
    </xf>
    <xf numFmtId="0" fontId="51" fillId="42" borderId="16" xfId="0" applyFont="1" applyFill="1" applyBorder="1" applyAlignment="1">
      <alignment horizontal="center" wrapText="1"/>
    </xf>
    <xf numFmtId="0" fontId="51" fillId="42" borderId="105" xfId="0" applyFont="1" applyFill="1" applyBorder="1" applyAlignment="1">
      <alignment horizontal="center" wrapText="1"/>
    </xf>
    <xf numFmtId="0" fontId="51" fillId="42" borderId="106" xfId="0" applyFont="1" applyFill="1" applyBorder="1" applyAlignment="1">
      <alignment horizontal="center" wrapText="1"/>
    </xf>
    <xf numFmtId="0" fontId="51" fillId="43" borderId="47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4" fontId="37" fillId="0" borderId="52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36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36" fillId="0" borderId="16" xfId="0" applyFont="1" applyBorder="1" applyAlignment="1">
      <alignment horizontal="right" vertical="center"/>
    </xf>
    <xf numFmtId="4" fontId="37" fillId="0" borderId="36" xfId="0" applyNumberFormat="1" applyFont="1" applyFill="1" applyBorder="1" applyAlignment="1" applyProtection="1">
      <alignment vertical="center" wrapText="1"/>
      <protection locked="0"/>
    </xf>
    <xf numFmtId="4" fontId="37" fillId="0" borderId="16" xfId="0" applyNumberFormat="1" applyFont="1" applyFill="1" applyBorder="1" applyAlignment="1" applyProtection="1">
      <alignment vertical="center" wrapText="1"/>
      <protection locked="0"/>
    </xf>
    <xf numFmtId="4" fontId="38" fillId="0" borderId="49" xfId="0" applyNumberFormat="1" applyFont="1" applyFill="1" applyBorder="1" applyAlignment="1" applyProtection="1">
      <alignment vertical="center"/>
      <protection locked="0"/>
    </xf>
    <xf numFmtId="4" fontId="38" fillId="0" borderId="37" xfId="0" applyNumberFormat="1" applyFont="1" applyFill="1" applyBorder="1" applyAlignment="1" applyProtection="1">
      <alignment vertical="center"/>
      <protection locked="0"/>
    </xf>
    <xf numFmtId="4" fontId="38" fillId="0" borderId="20" xfId="0" applyNumberFormat="1" applyFont="1" applyFill="1" applyBorder="1" applyAlignment="1" applyProtection="1">
      <alignment vertical="center"/>
      <protection locked="0"/>
    </xf>
    <xf numFmtId="4" fontId="42" fillId="0" borderId="0" xfId="0" applyNumberFormat="1" applyFont="1" applyFill="1" applyBorder="1" applyAlignment="1" applyProtection="1">
      <alignment horizontal="left" vertical="center"/>
      <protection locked="0"/>
    </xf>
    <xf numFmtId="4" fontId="45" fillId="0" borderId="51" xfId="0" applyNumberFormat="1" applyFont="1" applyFill="1" applyBorder="1" applyAlignment="1" applyProtection="1">
      <alignment horizontal="left" vertical="center" indent="1"/>
      <protection locked="0"/>
    </xf>
    <xf numFmtId="4" fontId="45" fillId="0" borderId="39" xfId="0" applyNumberFormat="1" applyFont="1" applyFill="1" applyBorder="1" applyAlignment="1" applyProtection="1">
      <alignment horizontal="left" vertical="center" indent="1"/>
      <protection locked="0"/>
    </xf>
    <xf numFmtId="4" fontId="45" fillId="0" borderId="22" xfId="0" applyNumberFormat="1" applyFont="1" applyFill="1" applyBorder="1" applyAlignment="1" applyProtection="1">
      <alignment horizontal="left" vertical="center" indent="1"/>
      <protection locked="0"/>
    </xf>
    <xf numFmtId="4" fontId="44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44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4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37" fillId="41" borderId="52" xfId="0" applyNumberFormat="1" applyFont="1" applyFill="1" applyBorder="1" applyAlignment="1">
      <alignment horizontal="left" vertical="center"/>
    </xf>
    <xf numFmtId="4" fontId="37" fillId="41" borderId="16" xfId="0" applyNumberFormat="1" applyFont="1" applyFill="1" applyBorder="1" applyAlignment="1">
      <alignment horizontal="left" vertical="center"/>
    </xf>
    <xf numFmtId="4" fontId="38" fillId="0" borderId="49" xfId="0" applyNumberFormat="1" applyFont="1" applyBorder="1" applyAlignment="1" applyProtection="1">
      <alignment horizontal="left" vertical="center"/>
      <protection locked="0"/>
    </xf>
    <xf numFmtId="4" fontId="38" fillId="0" borderId="20" xfId="0" applyNumberFormat="1" applyFont="1" applyBorder="1" applyAlignment="1" applyProtection="1">
      <alignment horizontal="left" vertical="center"/>
      <protection locked="0"/>
    </xf>
    <xf numFmtId="4" fontId="44" fillId="42" borderId="63" xfId="0" applyNumberFormat="1" applyFont="1" applyFill="1" applyBorder="1" applyAlignment="1" applyProtection="1">
      <alignment horizontal="center" vertical="center"/>
      <protection locked="0"/>
    </xf>
    <xf numFmtId="4" fontId="44" fillId="42" borderId="59" xfId="0" applyNumberFormat="1" applyFont="1" applyFill="1" applyBorder="1" applyAlignment="1" applyProtection="1">
      <alignment horizontal="center" vertical="center"/>
      <protection locked="0"/>
    </xf>
    <xf numFmtId="4" fontId="37" fillId="41" borderId="56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51" xfId="0" applyNumberFormat="1" applyFont="1" applyFill="1" applyBorder="1" applyAlignment="1" applyProtection="1">
      <alignment horizontal="left" vertical="center" wrapText="1" indent="1"/>
      <protection locked="0"/>
    </xf>
    <xf numFmtId="4" fontId="45" fillId="0" borderId="39" xfId="0" applyNumberFormat="1" applyFont="1" applyFill="1" applyBorder="1" applyAlignment="1" applyProtection="1">
      <alignment horizontal="left" vertical="center" wrapText="1" indent="1"/>
      <protection locked="0"/>
    </xf>
    <xf numFmtId="4" fontId="45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45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5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45" fillId="0" borderId="28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51" xfId="0" applyNumberFormat="1" applyFont="1" applyFill="1" applyBorder="1" applyAlignment="1" applyProtection="1">
      <alignment horizontal="left" vertical="center" indent="1"/>
      <protection locked="0"/>
    </xf>
    <xf numFmtId="4" fontId="47" fillId="0" borderId="39" xfId="0" applyNumberFormat="1" applyFont="1" applyFill="1" applyBorder="1" applyAlignment="1" applyProtection="1">
      <alignment horizontal="left" vertical="center" indent="1"/>
      <protection locked="0"/>
    </xf>
    <xf numFmtId="4" fontId="47" fillId="0" borderId="22" xfId="0" applyNumberFormat="1" applyFont="1" applyFill="1" applyBorder="1" applyAlignment="1" applyProtection="1">
      <alignment horizontal="left" vertical="center" indent="1"/>
      <protection locked="0"/>
    </xf>
    <xf numFmtId="4" fontId="36" fillId="0" borderId="64" xfId="0" applyNumberFormat="1" applyFont="1" applyFill="1" applyBorder="1" applyAlignment="1" applyProtection="1">
      <alignment vertical="center"/>
      <protection locked="0"/>
    </xf>
    <xf numFmtId="4" fontId="36" fillId="0" borderId="60" xfId="0" applyNumberFormat="1" applyFont="1" applyFill="1" applyBorder="1" applyAlignment="1" applyProtection="1">
      <alignment vertical="center"/>
      <protection locked="0"/>
    </xf>
    <xf numFmtId="4" fontId="36" fillId="0" borderId="24" xfId="0" applyNumberFormat="1" applyFont="1" applyFill="1" applyBorder="1" applyAlignment="1" applyProtection="1">
      <alignment vertical="center"/>
      <protection locked="0"/>
    </xf>
    <xf numFmtId="4" fontId="37" fillId="0" borderId="67" xfId="0" applyNumberFormat="1" applyFont="1" applyFill="1" applyBorder="1" applyAlignment="1" applyProtection="1">
      <alignment vertical="center"/>
      <protection locked="0"/>
    </xf>
    <xf numFmtId="4" fontId="37" fillId="0" borderId="14" xfId="0" applyNumberFormat="1" applyFont="1" applyFill="1" applyBorder="1" applyAlignment="1" applyProtection="1">
      <alignment vertical="center"/>
      <protection locked="0"/>
    </xf>
    <xf numFmtId="4" fontId="37" fillId="0" borderId="13" xfId="0" applyNumberFormat="1" applyFont="1" applyFill="1" applyBorder="1" applyAlignment="1" applyProtection="1">
      <alignment vertical="center"/>
      <protection locked="0"/>
    </xf>
    <xf numFmtId="4" fontId="39" fillId="0" borderId="0" xfId="0" applyNumberFormat="1" applyFont="1" applyAlignment="1">
      <alignment horizontal="left" vertical="center"/>
    </xf>
    <xf numFmtId="4" fontId="44" fillId="0" borderId="0" xfId="0" applyNumberFormat="1" applyFont="1" applyAlignment="1">
      <alignment horizontal="left" vertical="center"/>
    </xf>
    <xf numFmtId="4" fontId="38" fillId="0" borderId="52" xfId="0" applyNumberFormat="1" applyFont="1" applyBorder="1" applyAlignment="1">
      <alignment vertical="center" wrapText="1"/>
    </xf>
    <xf numFmtId="4" fontId="38" fillId="0" borderId="16" xfId="0" applyNumberFormat="1" applyFont="1" applyBorder="1" applyAlignment="1">
      <alignment vertical="center" wrapText="1"/>
    </xf>
    <xf numFmtId="4" fontId="44" fillId="41" borderId="63" xfId="0" applyNumberFormat="1" applyFont="1" applyFill="1" applyBorder="1" applyAlignment="1">
      <alignment horizontal="center" vertical="center"/>
    </xf>
    <xf numFmtId="4" fontId="44" fillId="41" borderId="48" xfId="0" applyNumberFormat="1" applyFont="1" applyFill="1" applyBorder="1" applyAlignment="1">
      <alignment horizontal="center" vertical="center"/>
    </xf>
    <xf numFmtId="4" fontId="44" fillId="41" borderId="14" xfId="0" applyNumberFormat="1" applyFont="1" applyFill="1" applyBorder="1" applyAlignment="1">
      <alignment horizontal="center" vertical="center"/>
    </xf>
    <xf numFmtId="4" fontId="44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4" fontId="37" fillId="42" borderId="71" xfId="0" applyNumberFormat="1" applyFont="1" applyFill="1" applyBorder="1" applyAlignment="1">
      <alignment horizontal="center" vertical="center" wrapText="1"/>
    </xf>
    <xf numFmtId="4" fontId="36" fillId="42" borderId="72" xfId="0" applyNumberFormat="1" applyFont="1" applyFill="1" applyBorder="1" applyAlignment="1">
      <alignment horizontal="center" vertical="center"/>
    </xf>
    <xf numFmtId="4" fontId="36" fillId="42" borderId="54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center" wrapText="1"/>
    </xf>
    <xf numFmtId="0" fontId="52" fillId="0" borderId="0" xfId="0" applyFont="1" applyAlignment="1"/>
    <xf numFmtId="4" fontId="39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vertical="center"/>
    </xf>
    <xf numFmtId="0" fontId="36" fillId="0" borderId="56" xfId="0" applyFont="1" applyBorder="1" applyAlignment="1">
      <alignment horizontal="center" vertical="center" wrapText="1"/>
    </xf>
    <xf numFmtId="0" fontId="37" fillId="0" borderId="52" xfId="40" applyFont="1" applyFill="1" applyBorder="1" applyAlignment="1" applyProtection="1">
      <alignment vertical="center" wrapText="1"/>
    </xf>
    <xf numFmtId="0" fontId="37" fillId="0" borderId="36" xfId="40" applyFont="1" applyFill="1" applyBorder="1" applyAlignment="1" applyProtection="1">
      <alignment vertical="center" wrapText="1"/>
    </xf>
    <xf numFmtId="0" fontId="37" fillId="0" borderId="16" xfId="40" applyFont="1" applyFill="1" applyBorder="1" applyAlignment="1" applyProtection="1">
      <alignment vertical="center" wrapText="1"/>
    </xf>
    <xf numFmtId="4" fontId="39" fillId="42" borderId="52" xfId="0" applyNumberFormat="1" applyFont="1" applyFill="1" applyBorder="1" applyAlignment="1">
      <alignment horizontal="left" vertical="center" wrapText="1"/>
    </xf>
    <xf numFmtId="4" fontId="44" fillId="42" borderId="36" xfId="0" applyNumberFormat="1" applyFont="1" applyFill="1" applyBorder="1" applyAlignment="1">
      <alignment horizontal="left" vertical="center" wrapText="1"/>
    </xf>
    <xf numFmtId="14" fontId="52" fillId="0" borderId="0" xfId="0" applyNumberFormat="1" applyFont="1" applyBorder="1" applyAlignment="1">
      <alignment horizontal="center" wrapText="1"/>
    </xf>
    <xf numFmtId="0" fontId="52" fillId="0" borderId="0" xfId="0" applyFont="1" applyBorder="1" applyAlignment="1">
      <alignment horizontal="center" wrapText="1"/>
    </xf>
    <xf numFmtId="4" fontId="38" fillId="0" borderId="69" xfId="0" applyNumberFormat="1" applyFont="1" applyFill="1" applyBorder="1" applyAlignment="1">
      <alignment vertical="center" wrapText="1"/>
    </xf>
    <xf numFmtId="4" fontId="38" fillId="0" borderId="20" xfId="0" applyNumberFormat="1" applyFont="1" applyFill="1" applyBorder="1" applyAlignment="1">
      <alignment vertical="center" wrapText="1"/>
    </xf>
    <xf numFmtId="4" fontId="38" fillId="0" borderId="38" xfId="0" applyNumberFormat="1" applyFont="1" applyFill="1" applyBorder="1" applyAlignment="1">
      <alignment vertical="center" wrapText="1"/>
    </xf>
    <xf numFmtId="4" fontId="38" fillId="0" borderId="38" xfId="0" applyNumberFormat="1" applyFont="1" applyFill="1" applyBorder="1" applyAlignment="1">
      <alignment horizontal="left" vertical="center" wrapText="1"/>
    </xf>
    <xf numFmtId="4" fontId="38" fillId="0" borderId="22" xfId="0" applyNumberFormat="1" applyFont="1" applyFill="1" applyBorder="1" applyAlignment="1">
      <alignment horizontal="left" vertical="center" wrapText="1"/>
    </xf>
    <xf numFmtId="4" fontId="38" fillId="0" borderId="70" xfId="0" applyNumberFormat="1" applyFont="1" applyFill="1" applyBorder="1" applyAlignment="1">
      <alignment horizontal="left" vertical="center" wrapText="1"/>
    </xf>
    <xf numFmtId="4" fontId="44" fillId="41" borderId="44" xfId="0" applyNumberFormat="1" applyFont="1" applyFill="1" applyBorder="1" applyAlignment="1">
      <alignment vertical="center"/>
    </xf>
    <xf numFmtId="4" fontId="44" fillId="41" borderId="16" xfId="0" applyNumberFormat="1" applyFont="1" applyFill="1" applyBorder="1" applyAlignment="1">
      <alignment vertical="center"/>
    </xf>
    <xf numFmtId="4" fontId="44" fillId="0" borderId="39" xfId="0" applyNumberFormat="1" applyFont="1" applyFill="1" applyBorder="1" applyAlignment="1" applyProtection="1">
      <alignment vertical="center"/>
      <protection locked="0"/>
    </xf>
    <xf numFmtId="0" fontId="51" fillId="0" borderId="0" xfId="0" applyFont="1" applyAlignment="1">
      <alignment horizontal="left" wrapText="1"/>
    </xf>
    <xf numFmtId="0" fontId="36" fillId="0" borderId="0" xfId="0" applyFont="1" applyAlignment="1"/>
    <xf numFmtId="0" fontId="36" fillId="0" borderId="0" xfId="42" applyFont="1" applyAlignment="1">
      <alignment horizontal="left" wrapText="1"/>
    </xf>
    <xf numFmtId="0" fontId="36" fillId="0" borderId="0" xfId="0" applyFont="1" applyAlignment="1">
      <alignment horizontal="left" wrapText="1"/>
    </xf>
    <xf numFmtId="0" fontId="52" fillId="42" borderId="67" xfId="0" applyFont="1" applyFill="1" applyBorder="1" applyAlignment="1">
      <alignment horizontal="center" vertical="center"/>
    </xf>
    <xf numFmtId="0" fontId="52" fillId="42" borderId="13" xfId="0" applyFont="1" applyFill="1" applyBorder="1" applyAlignment="1">
      <alignment horizontal="center" vertical="center"/>
    </xf>
    <xf numFmtId="0" fontId="37" fillId="42" borderId="52" xfId="0" applyFont="1" applyFill="1" applyBorder="1" applyAlignment="1">
      <alignment horizontal="center" vertical="center"/>
    </xf>
    <xf numFmtId="0" fontId="37" fillId="42" borderId="36" xfId="0" applyFont="1" applyFill="1" applyBorder="1" applyAlignment="1">
      <alignment horizontal="center" vertical="center"/>
    </xf>
    <xf numFmtId="0" fontId="37" fillId="42" borderId="16" xfId="0" applyFont="1" applyFill="1" applyBorder="1" applyAlignment="1">
      <alignment horizontal="center" vertical="center"/>
    </xf>
    <xf numFmtId="4" fontId="44" fillId="0" borderId="98" xfId="0" applyNumberFormat="1" applyFont="1" applyFill="1" applyBorder="1" applyAlignment="1">
      <alignment vertical="center"/>
    </xf>
    <xf numFmtId="4" fontId="44" fillId="0" borderId="97" xfId="0" applyNumberFormat="1" applyFont="1" applyFill="1" applyBorder="1" applyAlignment="1">
      <alignment vertical="center"/>
    </xf>
    <xf numFmtId="0" fontId="36" fillId="0" borderId="77" xfId="0" applyFont="1" applyFill="1" applyBorder="1" applyAlignment="1"/>
    <xf numFmtId="4" fontId="38" fillId="0" borderId="64" xfId="0" applyNumberFormat="1" applyFont="1" applyFill="1" applyBorder="1" applyAlignment="1" applyProtection="1">
      <alignment horizontal="left" vertical="center"/>
      <protection locked="0"/>
    </xf>
    <xf numFmtId="4" fontId="38" fillId="0" borderId="24" xfId="0" applyNumberFormat="1" applyFont="1" applyFill="1" applyBorder="1" applyAlignment="1" applyProtection="1">
      <alignment horizontal="left" vertical="center"/>
      <protection locked="0"/>
    </xf>
    <xf numFmtId="4" fontId="44" fillId="42" borderId="52" xfId="0" applyNumberFormat="1" applyFont="1" applyFill="1" applyBorder="1" applyAlignment="1" applyProtection="1">
      <alignment vertical="center"/>
      <protection locked="0"/>
    </xf>
    <xf numFmtId="4" fontId="44" fillId="42" borderId="36" xfId="0" applyNumberFormat="1" applyFont="1" applyFill="1" applyBorder="1" applyAlignment="1" applyProtection="1">
      <alignment vertical="center"/>
      <protection locked="0"/>
    </xf>
    <xf numFmtId="4" fontId="44" fillId="42" borderId="16" xfId="0" applyNumberFormat="1" applyFont="1" applyFill="1" applyBorder="1" applyAlignment="1" applyProtection="1">
      <alignment vertical="center"/>
      <protection locked="0"/>
    </xf>
    <xf numFmtId="4" fontId="47" fillId="0" borderId="64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60" xfId="0" applyNumberFormat="1" applyFont="1" applyFill="1" applyBorder="1" applyAlignment="1" applyProtection="1">
      <alignment horizontal="left" vertical="center" wrapText="1" indent="1"/>
      <protection locked="0"/>
    </xf>
    <xf numFmtId="4" fontId="47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6" fillId="0" borderId="51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7" fillId="45" borderId="0" xfId="0" applyNumberFormat="1" applyFont="1" applyFill="1" applyBorder="1" applyAlignment="1" applyProtection="1">
      <alignment horizontal="left" vertical="center"/>
      <protection locked="0"/>
    </xf>
    <xf numFmtId="0" fontId="52" fillId="45" borderId="0" xfId="0" applyFont="1" applyFill="1" applyBorder="1" applyAlignment="1">
      <alignment horizontal="left" vertical="center"/>
    </xf>
    <xf numFmtId="0" fontId="52" fillId="0" borderId="16" xfId="0" applyFont="1" applyBorder="1" applyAlignment="1">
      <alignment horizontal="center" vertical="center"/>
    </xf>
    <xf numFmtId="4" fontId="37" fillId="0" borderId="49" xfId="0" applyNumberFormat="1" applyFont="1" applyFill="1" applyBorder="1" applyAlignment="1">
      <alignment horizontal="left" vertical="center" wrapText="1"/>
    </xf>
    <xf numFmtId="0" fontId="36" fillId="0" borderId="20" xfId="0" applyFont="1" applyFill="1" applyBorder="1" applyAlignment="1">
      <alignment vertical="center"/>
    </xf>
    <xf numFmtId="4" fontId="37" fillId="41" borderId="67" xfId="0" applyNumberFormat="1" applyFont="1" applyFill="1" applyBorder="1" applyAlignment="1">
      <alignment horizontal="center" vertical="center"/>
    </xf>
    <xf numFmtId="4" fontId="37" fillId="41" borderId="13" xfId="0" applyNumberFormat="1" applyFont="1" applyFill="1" applyBorder="1" applyAlignment="1">
      <alignment horizontal="center" vertical="center"/>
    </xf>
    <xf numFmtId="0" fontId="36" fillId="0" borderId="20" xfId="0" applyFont="1" applyFill="1" applyBorder="1" applyAlignment="1">
      <alignment horizontal="left" vertical="center" wrapText="1"/>
    </xf>
    <xf numFmtId="4" fontId="37" fillId="45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45" borderId="0" xfId="0" applyFont="1" applyFill="1" applyBorder="1" applyAlignment="1">
      <alignment horizontal="center" vertical="center"/>
    </xf>
    <xf numFmtId="4" fontId="37" fillId="45" borderId="0" xfId="0" applyNumberFormat="1" applyFont="1" applyFill="1" applyBorder="1" applyAlignment="1" applyProtection="1">
      <alignment horizontal="center" vertical="center"/>
      <protection locked="0"/>
    </xf>
    <xf numFmtId="4" fontId="39" fillId="45" borderId="0" xfId="0" applyNumberFormat="1" applyFont="1" applyFill="1" applyBorder="1" applyAlignment="1" applyProtection="1">
      <alignment horizontal="center" vertical="center" wrapText="1"/>
      <protection locked="0"/>
    </xf>
    <xf numFmtId="4" fontId="39" fillId="45" borderId="0" xfId="0" applyNumberFormat="1" applyFont="1" applyFill="1" applyBorder="1" applyAlignment="1" applyProtection="1">
      <alignment horizontal="center" vertical="center"/>
      <protection locked="0"/>
    </xf>
    <xf numFmtId="4" fontId="36" fillId="45" borderId="0" xfId="0" applyNumberFormat="1" applyFont="1" applyFill="1" applyBorder="1" applyAlignment="1" applyProtection="1">
      <alignment horizontal="left" vertical="center" wrapText="1"/>
      <protection locked="0"/>
    </xf>
    <xf numFmtId="4" fontId="36" fillId="45" borderId="0" xfId="0" applyNumberFormat="1" applyFont="1" applyFill="1" applyBorder="1" applyAlignment="1" applyProtection="1">
      <alignment horizontal="left" vertical="center" wrapText="1" indent="2"/>
      <protection locked="0"/>
    </xf>
    <xf numFmtId="0" fontId="36" fillId="45" borderId="0" xfId="0" applyFont="1" applyFill="1" applyBorder="1" applyAlignment="1">
      <alignment horizontal="left" vertical="center" wrapText="1" indent="2"/>
    </xf>
    <xf numFmtId="164" fontId="39" fillId="45" borderId="0" xfId="86" applyFont="1" applyFill="1" applyBorder="1" applyAlignment="1" applyProtection="1">
      <alignment horizontal="left" vertical="center" wrapText="1"/>
      <protection locked="0"/>
    </xf>
    <xf numFmtId="4" fontId="38" fillId="45" borderId="0" xfId="0" applyNumberFormat="1" applyFont="1" applyFill="1" applyBorder="1" applyAlignment="1" applyProtection="1">
      <alignment horizontal="left" vertical="center" wrapText="1"/>
      <protection locked="0"/>
    </xf>
    <xf numFmtId="0" fontId="36" fillId="45" borderId="0" xfId="0" applyFont="1" applyFill="1" applyBorder="1" applyAlignment="1">
      <alignment vertical="center"/>
    </xf>
    <xf numFmtId="4" fontId="37" fillId="45" borderId="0" xfId="0" applyNumberFormat="1" applyFont="1" applyFill="1" applyBorder="1" applyAlignment="1" applyProtection="1">
      <alignment vertical="center" wrapText="1"/>
      <protection locked="0"/>
    </xf>
    <xf numFmtId="4" fontId="39" fillId="45" borderId="0" xfId="0" applyNumberFormat="1" applyFont="1" applyFill="1" applyBorder="1" applyAlignment="1" applyProtection="1">
      <alignment vertical="center" wrapText="1"/>
      <protection locked="0"/>
    </xf>
    <xf numFmtId="4" fontId="38" fillId="45" borderId="0" xfId="0" applyNumberFormat="1" applyFont="1" applyFill="1" applyBorder="1" applyAlignment="1">
      <alignment horizontal="left" vertical="center"/>
    </xf>
    <xf numFmtId="4" fontId="36" fillId="45" borderId="0" xfId="0" applyNumberFormat="1" applyFont="1" applyFill="1" applyBorder="1" applyAlignment="1">
      <alignment horizontal="left" vertical="center" wrapText="1"/>
    </xf>
    <xf numFmtId="4" fontId="38" fillId="45" borderId="0" xfId="0" applyNumberFormat="1" applyFont="1" applyFill="1" applyBorder="1" applyAlignment="1" applyProtection="1">
      <alignment vertical="center" wrapText="1"/>
      <protection locked="0"/>
    </xf>
    <xf numFmtId="4" fontId="38" fillId="45" borderId="0" xfId="0" applyNumberFormat="1" applyFont="1" applyFill="1" applyBorder="1" applyAlignment="1">
      <alignment horizontal="left" vertical="center" wrapText="1"/>
    </xf>
    <xf numFmtId="4" fontId="74" fillId="0" borderId="0" xfId="88" applyNumberFormat="1" applyFont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70" fillId="43" borderId="125" xfId="0" applyFont="1" applyFill="1" applyBorder="1" applyAlignment="1">
      <alignment horizontal="center" vertical="center" wrapText="1"/>
    </xf>
    <xf numFmtId="0" fontId="70" fillId="43" borderId="128" xfId="0" applyFont="1" applyFill="1" applyBorder="1" applyAlignment="1">
      <alignment horizontal="center" vertical="center" wrapText="1"/>
    </xf>
    <xf numFmtId="4" fontId="70" fillId="43" borderId="126" xfId="0" applyNumberFormat="1" applyFont="1" applyFill="1" applyBorder="1" applyAlignment="1">
      <alignment horizontal="center" vertical="center" wrapText="1"/>
    </xf>
    <xf numFmtId="4" fontId="70" fillId="43" borderId="97" xfId="0" applyNumberFormat="1" applyFont="1" applyFill="1" applyBorder="1" applyAlignment="1">
      <alignment horizontal="center" vertical="center" wrapText="1"/>
    </xf>
    <xf numFmtId="4" fontId="70" fillId="43" borderId="127" xfId="0" applyNumberFormat="1" applyFont="1" applyFill="1" applyBorder="1" applyAlignment="1">
      <alignment horizontal="center" vertical="center" wrapText="1"/>
    </xf>
    <xf numFmtId="0" fontId="71" fillId="0" borderId="0" xfId="0" applyFont="1" applyAlignment="1">
      <alignment wrapText="1"/>
    </xf>
  </cellXfs>
  <cellStyles count="89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heck Cell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rmal 3" xfId="39"/>
    <cellStyle name="Normalny" xfId="0" builtinId="0"/>
    <cellStyle name="Normalny 2" xfId="40"/>
    <cellStyle name="Normalny 3" xfId="41"/>
    <cellStyle name="Normalny 4" xfId="88"/>
    <cellStyle name="Normalny_dzielnice termin spr." xfId="42"/>
    <cellStyle name="Note" xfId="43"/>
    <cellStyle name="Output" xfId="44"/>
    <cellStyle name="SAPBEXaggData" xfId="45"/>
    <cellStyle name="SAPBEXaggDataEmph" xfId="46"/>
    <cellStyle name="SAPBEXaggItem" xfId="47"/>
    <cellStyle name="SAPBEXaggItemX" xfId="48"/>
    <cellStyle name="SAPBEXchaText" xfId="49"/>
    <cellStyle name="SAPBEXexcBad7" xfId="50"/>
    <cellStyle name="SAPBEXexcBad8" xfId="51"/>
    <cellStyle name="SAPBEXexcBad9" xfId="52"/>
    <cellStyle name="SAPBEXexcCritical4" xfId="53"/>
    <cellStyle name="SAPBEXexcCritical5" xfId="54"/>
    <cellStyle name="SAPBEXexcCritical6" xfId="55"/>
    <cellStyle name="SAPBEXexcGood1" xfId="56"/>
    <cellStyle name="SAPBEXexcGood2" xfId="57"/>
    <cellStyle name="SAPBEXexcGood3" xfId="58"/>
    <cellStyle name="SAPBEXfilterDrill" xfId="59"/>
    <cellStyle name="SAPBEXfilterItem" xfId="60"/>
    <cellStyle name="SAPBEXfilterText" xfId="61"/>
    <cellStyle name="SAPBEXformats" xfId="62"/>
    <cellStyle name="SAPBEXheaderItem" xfId="63"/>
    <cellStyle name="SAPBEXheaderText" xfId="64"/>
    <cellStyle name="SAPBEXHLevel0" xfId="65"/>
    <cellStyle name="SAPBEXHLevel0X" xfId="66"/>
    <cellStyle name="SAPBEXHLevel1" xfId="67"/>
    <cellStyle name="SAPBEXHLevel1X" xfId="68"/>
    <cellStyle name="SAPBEXHLevel2" xfId="69"/>
    <cellStyle name="SAPBEXHLevel2X" xfId="70"/>
    <cellStyle name="SAPBEXHLevel3" xfId="71"/>
    <cellStyle name="SAPBEXHLevel3X" xfId="72"/>
    <cellStyle name="SAPBEXinputData" xfId="73"/>
    <cellStyle name="SAPBEXresData" xfId="74"/>
    <cellStyle name="SAPBEXresDataEmph" xfId="75"/>
    <cellStyle name="SAPBEXresItem" xfId="76"/>
    <cellStyle name="SAPBEXresItemX" xfId="77"/>
    <cellStyle name="SAPBEXstdData" xfId="78"/>
    <cellStyle name="SAPBEXstdDataEmph" xfId="79"/>
    <cellStyle name="SAPBEXstdItem" xfId="80"/>
    <cellStyle name="SAPBEXstdItemX" xfId="81"/>
    <cellStyle name="SAPBEXtitle" xfId="82"/>
    <cellStyle name="SAPBEXundefined" xfId="83"/>
    <cellStyle name="Sheet Title" xfId="84"/>
    <cellStyle name="Total" xfId="85"/>
    <cellStyle name="Walutowy" xfId="86" builtinId="4"/>
    <cellStyle name="Warning Text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3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7"/>
  <sheetViews>
    <sheetView tabSelected="1" view="pageLayout" topLeftCell="A119" zoomScaleNormal="100" workbookViewId="0">
      <selection activeCell="E150" sqref="E150"/>
    </sheetView>
  </sheetViews>
  <sheetFormatPr defaultRowHeight="12.75" x14ac:dyDescent="0.2"/>
  <cols>
    <col min="1" max="1" width="22.85546875" style="6" customWidth="1"/>
    <col min="2" max="2" width="19.140625" style="6" customWidth="1"/>
    <col min="3" max="3" width="20" style="6" customWidth="1"/>
    <col min="4" max="4" width="18" style="6" customWidth="1"/>
    <col min="5" max="5" width="19.7109375" style="6" customWidth="1"/>
    <col min="6" max="6" width="16.140625" style="6" customWidth="1"/>
    <col min="7" max="7" width="16.42578125" style="6" customWidth="1"/>
    <col min="8" max="8" width="14.7109375" style="6" customWidth="1"/>
    <col min="9" max="9" width="16.140625" style="6" customWidth="1"/>
    <col min="10" max="10" width="13.7109375" style="6" customWidth="1"/>
    <col min="11" max="11" width="18.28515625" style="6" customWidth="1"/>
    <col min="12" max="16384" width="9.140625" style="6"/>
  </cols>
  <sheetData>
    <row r="1" spans="1:10" ht="15.75" x14ac:dyDescent="0.2">
      <c r="I1" s="361" t="s">
        <v>428</v>
      </c>
    </row>
    <row r="2" spans="1:10" s="1" customFormat="1" x14ac:dyDescent="0.2">
      <c r="A2" s="165"/>
      <c r="D2" s="2"/>
      <c r="E2" s="3"/>
      <c r="F2" s="3" t="s">
        <v>352</v>
      </c>
      <c r="G2" s="3"/>
      <c r="H2" s="3"/>
      <c r="I2" s="3"/>
    </row>
    <row r="3" spans="1:10" s="1" customFormat="1" ht="40.5" customHeight="1" x14ac:dyDescent="0.2">
      <c r="B3" s="4"/>
      <c r="C3" s="4"/>
      <c r="D3" s="5"/>
      <c r="E3" s="5"/>
      <c r="F3" s="811" t="s">
        <v>238</v>
      </c>
      <c r="G3" s="812"/>
      <c r="H3" s="812"/>
      <c r="I3" s="812"/>
      <c r="J3" s="812"/>
    </row>
    <row r="4" spans="1:10" ht="15" customHeight="1" x14ac:dyDescent="0.25">
      <c r="A4" s="677" t="s">
        <v>319</v>
      </c>
      <c r="B4" s="677"/>
      <c r="C4" s="677"/>
      <c r="D4" s="677"/>
      <c r="E4" s="677"/>
      <c r="F4" s="677"/>
      <c r="G4" s="677"/>
      <c r="H4" s="677"/>
      <c r="I4" s="677"/>
    </row>
    <row r="5" spans="1:10" ht="13.5" thickBot="1" x14ac:dyDescent="0.25">
      <c r="A5" s="716"/>
      <c r="B5" s="717"/>
      <c r="C5" s="717"/>
      <c r="D5" s="717"/>
      <c r="E5" s="717"/>
      <c r="F5" s="717"/>
      <c r="G5" s="717"/>
      <c r="H5" s="716"/>
      <c r="I5" s="716"/>
    </row>
    <row r="6" spans="1:10" ht="15" customHeight="1" thickBot="1" x14ac:dyDescent="0.25">
      <c r="A6" s="7"/>
      <c r="B6" s="729" t="s">
        <v>32</v>
      </c>
      <c r="C6" s="730"/>
      <c r="D6" s="730"/>
      <c r="E6" s="730"/>
      <c r="F6" s="730"/>
      <c r="G6" s="731"/>
      <c r="H6" s="8"/>
      <c r="I6" s="8"/>
    </row>
    <row r="7" spans="1:10" x14ac:dyDescent="0.2">
      <c r="A7" s="725" t="s">
        <v>127</v>
      </c>
      <c r="B7" s="723" t="s">
        <v>24</v>
      </c>
      <c r="C7" s="727" t="s">
        <v>240</v>
      </c>
      <c r="D7" s="723" t="s">
        <v>237</v>
      </c>
      <c r="E7" s="732" t="s">
        <v>141</v>
      </c>
      <c r="F7" s="718" t="s">
        <v>142</v>
      </c>
      <c r="G7" s="718" t="s">
        <v>143</v>
      </c>
      <c r="H7" s="718" t="s">
        <v>132</v>
      </c>
      <c r="I7" s="720" t="s">
        <v>105</v>
      </c>
    </row>
    <row r="8" spans="1:10" ht="81.75" customHeight="1" x14ac:dyDescent="0.2">
      <c r="A8" s="726"/>
      <c r="B8" s="724"/>
      <c r="C8" s="728"/>
      <c r="D8" s="724"/>
      <c r="E8" s="733"/>
      <c r="F8" s="719"/>
      <c r="G8" s="719"/>
      <c r="H8" s="719"/>
      <c r="I8" s="721"/>
    </row>
    <row r="9" spans="1:10" s="9" customFormat="1" ht="12.75" customHeight="1" x14ac:dyDescent="0.2">
      <c r="A9" s="714" t="s">
        <v>34</v>
      </c>
      <c r="B9" s="722"/>
      <c r="C9" s="722"/>
      <c r="D9" s="722"/>
      <c r="E9" s="715"/>
      <c r="F9" s="715"/>
      <c r="G9" s="715"/>
      <c r="H9" s="715"/>
      <c r="I9" s="692"/>
    </row>
    <row r="10" spans="1:10" s="9" customFormat="1" x14ac:dyDescent="0.2">
      <c r="A10" s="196" t="s">
        <v>150</v>
      </c>
      <c r="B10" s="232">
        <v>30600505.969999999</v>
      </c>
      <c r="C10" s="232">
        <v>6569605.4900000002</v>
      </c>
      <c r="D10" s="232">
        <v>198178640.74000001</v>
      </c>
      <c r="E10" s="232">
        <v>163095137.78999999</v>
      </c>
      <c r="F10" s="232">
        <v>3234413.63</v>
      </c>
      <c r="G10" s="232">
        <v>72080680.980000004</v>
      </c>
      <c r="H10" s="232">
        <v>44400401.5</v>
      </c>
      <c r="I10" s="355">
        <v>511589780.61000001</v>
      </c>
    </row>
    <row r="11" spans="1:10" x14ac:dyDescent="0.2">
      <c r="A11" s="12" t="s">
        <v>35</v>
      </c>
      <c r="B11" s="249">
        <v>278969.65000000002</v>
      </c>
      <c r="C11" s="249">
        <v>0</v>
      </c>
      <c r="D11" s="249">
        <v>23512626.23</v>
      </c>
      <c r="E11" s="249">
        <v>18941642.710000001</v>
      </c>
      <c r="F11" s="249">
        <v>141603.03</v>
      </c>
      <c r="G11" s="249">
        <v>6612565.0099999998</v>
      </c>
      <c r="H11" s="249">
        <v>1966645.71</v>
      </c>
      <c r="I11" s="356">
        <v>51454052.340000004</v>
      </c>
    </row>
    <row r="12" spans="1:10" ht="15" x14ac:dyDescent="0.25">
      <c r="A12" s="207" t="s">
        <v>36</v>
      </c>
      <c r="B12" s="345">
        <v>0</v>
      </c>
      <c r="C12" s="345">
        <v>0</v>
      </c>
      <c r="D12" s="345">
        <v>0</v>
      </c>
      <c r="E12" s="345">
        <v>0</v>
      </c>
      <c r="F12" s="345">
        <v>0</v>
      </c>
      <c r="G12" s="345">
        <v>6576047.7300000004</v>
      </c>
      <c r="H12" s="345">
        <v>29612957.18</v>
      </c>
      <c r="I12" s="352">
        <v>36189004.909999996</v>
      </c>
    </row>
    <row r="13" spans="1:10" ht="15" x14ac:dyDescent="0.25">
      <c r="A13" s="207" t="s">
        <v>37</v>
      </c>
      <c r="B13" s="345">
        <v>278969.65000000002</v>
      </c>
      <c r="C13" s="345">
        <v>0</v>
      </c>
      <c r="D13" s="345">
        <v>14949560.5</v>
      </c>
      <c r="E13" s="345">
        <v>0</v>
      </c>
      <c r="F13" s="345">
        <v>0</v>
      </c>
      <c r="G13" s="345">
        <v>36517.279999999999</v>
      </c>
      <c r="H13" s="345">
        <v>0</v>
      </c>
      <c r="I13" s="352">
        <v>15265047.43</v>
      </c>
    </row>
    <row r="14" spans="1:10" ht="15" x14ac:dyDescent="0.25">
      <c r="A14" s="207" t="s">
        <v>327</v>
      </c>
      <c r="B14" s="345">
        <v>0</v>
      </c>
      <c r="C14" s="345">
        <v>0</v>
      </c>
      <c r="D14" s="345">
        <v>8563065.7300000004</v>
      </c>
      <c r="E14" s="345">
        <v>18941642.710000001</v>
      </c>
      <c r="F14" s="345">
        <v>141603.03</v>
      </c>
      <c r="G14" s="345">
        <v>0</v>
      </c>
      <c r="H14" s="345">
        <v>-27646311.469999999</v>
      </c>
      <c r="I14" s="352">
        <v>0</v>
      </c>
    </row>
    <row r="15" spans="1:10" x14ac:dyDescent="0.2">
      <c r="A15" s="12" t="s">
        <v>38</v>
      </c>
      <c r="B15" s="249">
        <v>261371.58</v>
      </c>
      <c r="C15" s="249">
        <v>0</v>
      </c>
      <c r="D15" s="249">
        <v>0</v>
      </c>
      <c r="E15" s="249">
        <v>4885802.09</v>
      </c>
      <c r="F15" s="249">
        <v>969550.18</v>
      </c>
      <c r="G15" s="249">
        <v>3837441.34</v>
      </c>
      <c r="H15" s="249">
        <v>17583936.59</v>
      </c>
      <c r="I15" s="356">
        <v>27538101.780000001</v>
      </c>
    </row>
    <row r="16" spans="1:10" ht="15" x14ac:dyDescent="0.25">
      <c r="A16" s="207" t="s">
        <v>39</v>
      </c>
      <c r="B16" s="345">
        <v>169207.58</v>
      </c>
      <c r="C16" s="345">
        <v>0</v>
      </c>
      <c r="D16" s="345">
        <v>0</v>
      </c>
      <c r="E16" s="345">
        <v>4655947.22</v>
      </c>
      <c r="F16" s="345">
        <v>110829.68</v>
      </c>
      <c r="G16" s="345">
        <v>2713421.5</v>
      </c>
      <c r="H16" s="345">
        <v>0</v>
      </c>
      <c r="I16" s="352">
        <v>7649405.9800000004</v>
      </c>
    </row>
    <row r="17" spans="1:9" ht="15" x14ac:dyDescent="0.25">
      <c r="A17" s="207" t="s">
        <v>37</v>
      </c>
      <c r="B17" s="345">
        <v>92164</v>
      </c>
      <c r="C17" s="345">
        <v>0</v>
      </c>
      <c r="D17" s="345">
        <v>0</v>
      </c>
      <c r="E17" s="345">
        <v>229854.87</v>
      </c>
      <c r="F17" s="345">
        <v>858720.5</v>
      </c>
      <c r="G17" s="345">
        <v>1124019.8400000001</v>
      </c>
      <c r="H17" s="345">
        <v>17583936.59</v>
      </c>
      <c r="I17" s="352">
        <v>19888695.800000001</v>
      </c>
    </row>
    <row r="18" spans="1:9" x14ac:dyDescent="0.2">
      <c r="A18" s="196" t="s">
        <v>151</v>
      </c>
      <c r="B18" s="249">
        <v>30618104.039999999</v>
      </c>
      <c r="C18" s="249">
        <v>6569605.4900000002</v>
      </c>
      <c r="D18" s="249">
        <v>221691266.97</v>
      </c>
      <c r="E18" s="249">
        <v>177150978.41</v>
      </c>
      <c r="F18" s="249">
        <v>2406466.48</v>
      </c>
      <c r="G18" s="249">
        <v>74855804.650000006</v>
      </c>
      <c r="H18" s="249">
        <v>28783110.620000001</v>
      </c>
      <c r="I18" s="356">
        <v>535505731.17000002</v>
      </c>
    </row>
    <row r="19" spans="1:9" x14ac:dyDescent="0.2">
      <c r="A19" s="714" t="s">
        <v>234</v>
      </c>
      <c r="B19" s="715"/>
      <c r="C19" s="715"/>
      <c r="D19" s="715"/>
      <c r="E19" s="715"/>
      <c r="F19" s="715"/>
      <c r="G19" s="715"/>
      <c r="H19" s="715"/>
      <c r="I19" s="692"/>
    </row>
    <row r="20" spans="1:9" x14ac:dyDescent="0.2">
      <c r="A20" s="196" t="s">
        <v>150</v>
      </c>
      <c r="B20" s="232">
        <v>700744.14</v>
      </c>
      <c r="C20" s="232">
        <v>0</v>
      </c>
      <c r="D20" s="232">
        <v>65634273.25</v>
      </c>
      <c r="E20" s="232">
        <v>129769274.17</v>
      </c>
      <c r="F20" s="232">
        <v>2857602.25</v>
      </c>
      <c r="G20" s="232">
        <v>69175173.900000006</v>
      </c>
      <c r="H20" s="232">
        <v>0</v>
      </c>
      <c r="I20" s="355">
        <v>268137067.71000001</v>
      </c>
    </row>
    <row r="21" spans="1:9" x14ac:dyDescent="0.2">
      <c r="A21" s="12" t="s">
        <v>35</v>
      </c>
      <c r="B21" s="249">
        <v>63704</v>
      </c>
      <c r="C21" s="249">
        <v>0</v>
      </c>
      <c r="D21" s="249">
        <v>5073469.5</v>
      </c>
      <c r="E21" s="249">
        <v>13854982.17</v>
      </c>
      <c r="F21" s="249">
        <v>100316.44</v>
      </c>
      <c r="G21" s="249">
        <v>7894097.5099999998</v>
      </c>
      <c r="H21" s="249">
        <v>0</v>
      </c>
      <c r="I21" s="356">
        <v>26986569.620000001</v>
      </c>
    </row>
    <row r="22" spans="1:9" ht="15" x14ac:dyDescent="0.25">
      <c r="A22" s="207" t="s">
        <v>44</v>
      </c>
      <c r="B22" s="345">
        <v>63704</v>
      </c>
      <c r="C22" s="345">
        <v>0</v>
      </c>
      <c r="D22" s="345">
        <v>4985375.6399999997</v>
      </c>
      <c r="E22" s="345">
        <v>13854982.17</v>
      </c>
      <c r="F22" s="345">
        <v>100316.44</v>
      </c>
      <c r="G22" s="345">
        <v>1281532.5</v>
      </c>
      <c r="H22" s="345">
        <v>0</v>
      </c>
      <c r="I22" s="352">
        <v>20285910.75</v>
      </c>
    </row>
    <row r="23" spans="1:9" ht="15" x14ac:dyDescent="0.25">
      <c r="A23" s="207" t="s">
        <v>37</v>
      </c>
      <c r="B23" s="345">
        <v>0</v>
      </c>
      <c r="C23" s="345">
        <v>0</v>
      </c>
      <c r="D23" s="345">
        <v>88093.86</v>
      </c>
      <c r="E23" s="345">
        <v>0</v>
      </c>
      <c r="F23" s="345">
        <v>0</v>
      </c>
      <c r="G23" s="345">
        <v>6612565.0099999998</v>
      </c>
      <c r="H23" s="345">
        <v>0</v>
      </c>
      <c r="I23" s="352">
        <v>6700658.8700000001</v>
      </c>
    </row>
    <row r="24" spans="1:9" x14ac:dyDescent="0.2">
      <c r="A24" s="207" t="s">
        <v>327</v>
      </c>
      <c r="B24" s="251">
        <v>0</v>
      </c>
      <c r="C24" s="251">
        <v>0</v>
      </c>
      <c r="D24" s="251">
        <v>0</v>
      </c>
      <c r="E24" s="251">
        <v>0</v>
      </c>
      <c r="F24" s="251">
        <v>0</v>
      </c>
      <c r="G24" s="251">
        <v>0</v>
      </c>
      <c r="H24" s="251">
        <v>0</v>
      </c>
      <c r="I24" s="357">
        <v>0</v>
      </c>
    </row>
    <row r="25" spans="1:9" x14ac:dyDescent="0.2">
      <c r="A25" s="12" t="s">
        <v>38</v>
      </c>
      <c r="B25" s="249">
        <v>0</v>
      </c>
      <c r="C25" s="249">
        <v>0</v>
      </c>
      <c r="D25" s="249">
        <v>0</v>
      </c>
      <c r="E25" s="249">
        <v>4827273.29</v>
      </c>
      <c r="F25" s="249">
        <v>792081.28</v>
      </c>
      <c r="G25" s="249">
        <v>3837441.34</v>
      </c>
      <c r="H25" s="249">
        <v>0</v>
      </c>
      <c r="I25" s="356">
        <v>9456795.9100000001</v>
      </c>
    </row>
    <row r="26" spans="1:9" x14ac:dyDescent="0.2">
      <c r="A26" s="207" t="s">
        <v>39</v>
      </c>
      <c r="B26" s="251">
        <v>0</v>
      </c>
      <c r="C26" s="251">
        <v>0</v>
      </c>
      <c r="D26" s="251">
        <v>0</v>
      </c>
      <c r="E26" s="251">
        <v>4642051</v>
      </c>
      <c r="F26" s="251">
        <v>110829.68</v>
      </c>
      <c r="G26" s="251">
        <v>2713421.5</v>
      </c>
      <c r="H26" s="251">
        <v>0</v>
      </c>
      <c r="I26" s="357">
        <v>7466302.1799999997</v>
      </c>
    </row>
    <row r="27" spans="1:9" x14ac:dyDescent="0.2">
      <c r="A27" s="207" t="s">
        <v>37</v>
      </c>
      <c r="B27" s="251">
        <v>0</v>
      </c>
      <c r="C27" s="251">
        <v>0</v>
      </c>
      <c r="D27" s="251">
        <v>0</v>
      </c>
      <c r="E27" s="251">
        <v>185222.29</v>
      </c>
      <c r="F27" s="251">
        <v>681251.6</v>
      </c>
      <c r="G27" s="251">
        <v>1124019.8400000001</v>
      </c>
      <c r="H27" s="251">
        <v>0</v>
      </c>
      <c r="I27" s="357">
        <v>1990493.73</v>
      </c>
    </row>
    <row r="28" spans="1:9" x14ac:dyDescent="0.2">
      <c r="A28" s="196" t="s">
        <v>151</v>
      </c>
      <c r="B28" s="249">
        <v>764448.14</v>
      </c>
      <c r="C28" s="249">
        <v>0</v>
      </c>
      <c r="D28" s="249">
        <v>70707742.75</v>
      </c>
      <c r="E28" s="249">
        <v>138796983.05000001</v>
      </c>
      <c r="F28" s="249">
        <v>2165837.41</v>
      </c>
      <c r="G28" s="249">
        <v>73231830.069999993</v>
      </c>
      <c r="H28" s="249">
        <v>0</v>
      </c>
      <c r="I28" s="356">
        <v>285666841.42000002</v>
      </c>
    </row>
    <row r="29" spans="1:9" x14ac:dyDescent="0.2">
      <c r="A29" s="714" t="s">
        <v>239</v>
      </c>
      <c r="B29" s="715"/>
      <c r="C29" s="715"/>
      <c r="D29" s="715"/>
      <c r="E29" s="715"/>
      <c r="F29" s="715"/>
      <c r="G29" s="715"/>
      <c r="H29" s="715"/>
      <c r="I29" s="692"/>
    </row>
    <row r="30" spans="1:9" x14ac:dyDescent="0.2">
      <c r="A30" s="196" t="s">
        <v>150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1">
        <f>B30+SUM(D30:H30)</f>
        <v>0</v>
      </c>
    </row>
    <row r="31" spans="1:9" x14ac:dyDescent="0.2">
      <c r="A31" s="207" t="s">
        <v>52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208">
        <v>0</v>
      </c>
      <c r="I31" s="35">
        <f>B31+SUM(D31:H31)</f>
        <v>0</v>
      </c>
    </row>
    <row r="32" spans="1:9" x14ac:dyDescent="0.2">
      <c r="A32" s="207" t="s">
        <v>56</v>
      </c>
      <c r="B32" s="209">
        <v>0</v>
      </c>
      <c r="C32" s="209">
        <v>0</v>
      </c>
      <c r="D32" s="209">
        <v>0</v>
      </c>
      <c r="E32" s="209">
        <v>0</v>
      </c>
      <c r="F32" s="209">
        <v>0</v>
      </c>
      <c r="G32" s="209">
        <v>0</v>
      </c>
      <c r="H32" s="210">
        <v>0</v>
      </c>
      <c r="I32" s="35">
        <f>B32+SUM(D32:H32)</f>
        <v>0</v>
      </c>
    </row>
    <row r="33" spans="1:9" x14ac:dyDescent="0.2">
      <c r="A33" s="196" t="s">
        <v>151</v>
      </c>
      <c r="B33" s="13">
        <f>B30+B31-B32</f>
        <v>0</v>
      </c>
      <c r="C33" s="13">
        <f t="shared" ref="C33:I33" si="0">C30+C31-C32</f>
        <v>0</v>
      </c>
      <c r="D33" s="13">
        <f t="shared" si="0"/>
        <v>0</v>
      </c>
      <c r="E33" s="13">
        <f t="shared" si="0"/>
        <v>0</v>
      </c>
      <c r="F33" s="13">
        <f t="shared" si="0"/>
        <v>0</v>
      </c>
      <c r="G33" s="13">
        <f t="shared" si="0"/>
        <v>0</v>
      </c>
      <c r="H33" s="13">
        <f t="shared" si="0"/>
        <v>0</v>
      </c>
      <c r="I33" s="14">
        <f t="shared" si="0"/>
        <v>0</v>
      </c>
    </row>
    <row r="34" spans="1:9" x14ac:dyDescent="0.2">
      <c r="A34" s="714" t="s">
        <v>46</v>
      </c>
      <c r="B34" s="722"/>
      <c r="C34" s="722"/>
      <c r="D34" s="722"/>
      <c r="E34" s="722"/>
      <c r="F34" s="722"/>
      <c r="G34" s="722"/>
      <c r="H34" s="722"/>
      <c r="I34" s="692"/>
    </row>
    <row r="35" spans="1:9" x14ac:dyDescent="0.2">
      <c r="A35" s="15" t="s">
        <v>150</v>
      </c>
      <c r="B35" s="343">
        <v>29899761.829999998</v>
      </c>
      <c r="C35" s="343">
        <v>6569605.4900000002</v>
      </c>
      <c r="D35" s="343">
        <v>132544367.48999999</v>
      </c>
      <c r="E35" s="343">
        <v>33325863.620000001</v>
      </c>
      <c r="F35" s="343">
        <v>376811.38</v>
      </c>
      <c r="G35" s="343">
        <v>2905507.08</v>
      </c>
      <c r="H35" s="343">
        <v>44400401.5</v>
      </c>
      <c r="I35" s="358">
        <v>243452712.90000001</v>
      </c>
    </row>
    <row r="36" spans="1:9" ht="13.5" thickBot="1" x14ac:dyDescent="0.25">
      <c r="A36" s="16" t="s">
        <v>151</v>
      </c>
      <c r="B36" s="344">
        <v>29853655.899999999</v>
      </c>
      <c r="C36" s="344">
        <v>6569605.4900000002</v>
      </c>
      <c r="D36" s="344">
        <v>150983524.22</v>
      </c>
      <c r="E36" s="344">
        <v>38353995.359999999</v>
      </c>
      <c r="F36" s="344">
        <v>240629.07</v>
      </c>
      <c r="G36" s="344">
        <v>1623974.58</v>
      </c>
      <c r="H36" s="344">
        <v>28783110.620000001</v>
      </c>
      <c r="I36" s="359">
        <v>249838889.75</v>
      </c>
    </row>
    <row r="37" spans="1:9" x14ac:dyDescent="0.2">
      <c r="A37" s="17"/>
      <c r="B37" s="18"/>
      <c r="C37" s="18"/>
      <c r="D37" s="18"/>
      <c r="E37" s="18"/>
      <c r="F37" s="18"/>
      <c r="G37" s="18"/>
      <c r="H37" s="18"/>
      <c r="I37" s="18"/>
    </row>
    <row r="38" spans="1:9" ht="15" x14ac:dyDescent="0.25">
      <c r="A38" s="19" t="s">
        <v>318</v>
      </c>
      <c r="B38" s="166"/>
    </row>
    <row r="39" spans="1:9" ht="13.5" thickBot="1" x14ac:dyDescent="0.25">
      <c r="A39" s="20"/>
      <c r="B39" s="20"/>
    </row>
    <row r="40" spans="1:9" ht="21.75" customHeight="1" x14ac:dyDescent="0.2">
      <c r="A40" s="704" t="s">
        <v>233</v>
      </c>
      <c r="B40" s="705"/>
      <c r="C40" s="734" t="s">
        <v>236</v>
      </c>
    </row>
    <row r="41" spans="1:9" ht="13.5" customHeight="1" x14ac:dyDescent="0.2">
      <c r="A41" s="706"/>
      <c r="B41" s="707"/>
      <c r="C41" s="735"/>
    </row>
    <row r="42" spans="1:9" ht="29.25" customHeight="1" x14ac:dyDescent="0.2">
      <c r="A42" s="708"/>
      <c r="B42" s="709"/>
      <c r="C42" s="736"/>
    </row>
    <row r="43" spans="1:9" x14ac:dyDescent="0.2">
      <c r="A43" s="699" t="s">
        <v>34</v>
      </c>
      <c r="B43" s="700"/>
      <c r="C43" s="701"/>
    </row>
    <row r="44" spans="1:9" x14ac:dyDescent="0.2">
      <c r="A44" s="440" t="s">
        <v>150</v>
      </c>
      <c r="B44" s="441"/>
      <c r="C44" s="233">
        <v>186707077.59</v>
      </c>
    </row>
    <row r="45" spans="1:9" x14ac:dyDescent="0.2">
      <c r="A45" s="702" t="s">
        <v>35</v>
      </c>
      <c r="B45" s="703"/>
      <c r="C45" s="233">
        <v>14968274.210000001</v>
      </c>
    </row>
    <row r="46" spans="1:9" x14ac:dyDescent="0.2">
      <c r="A46" s="670" t="s">
        <v>36</v>
      </c>
      <c r="B46" s="671"/>
      <c r="C46" s="239">
        <v>14702525.1</v>
      </c>
    </row>
    <row r="47" spans="1:9" x14ac:dyDescent="0.2">
      <c r="A47" s="670" t="s">
        <v>37</v>
      </c>
      <c r="B47" s="671"/>
      <c r="C47" s="239">
        <v>265749.11</v>
      </c>
    </row>
    <row r="48" spans="1:9" x14ac:dyDescent="0.2">
      <c r="A48" s="702" t="s">
        <v>38</v>
      </c>
      <c r="B48" s="703"/>
      <c r="C48" s="233">
        <v>1140830.8400000001</v>
      </c>
    </row>
    <row r="49" spans="1:3" x14ac:dyDescent="0.2">
      <c r="A49" s="670" t="s">
        <v>39</v>
      </c>
      <c r="B49" s="671"/>
      <c r="C49" s="239">
        <v>0</v>
      </c>
    </row>
    <row r="50" spans="1:3" x14ac:dyDescent="0.2">
      <c r="A50" s="670" t="s">
        <v>37</v>
      </c>
      <c r="B50" s="671"/>
      <c r="C50" s="239">
        <v>1140830.8400000001</v>
      </c>
    </row>
    <row r="51" spans="1:3" x14ac:dyDescent="0.2">
      <c r="A51" s="710" t="s">
        <v>151</v>
      </c>
      <c r="B51" s="711"/>
      <c r="C51" s="233">
        <v>200534520.96000001</v>
      </c>
    </row>
    <row r="52" spans="1:3" x14ac:dyDescent="0.2">
      <c r="A52" s="699" t="s">
        <v>234</v>
      </c>
      <c r="B52" s="700"/>
      <c r="C52" s="701"/>
    </row>
    <row r="53" spans="1:3" x14ac:dyDescent="0.2">
      <c r="A53" s="440" t="s">
        <v>150</v>
      </c>
      <c r="B53" s="441"/>
      <c r="C53" s="233">
        <v>155020492.27000001</v>
      </c>
    </row>
    <row r="54" spans="1:3" x14ac:dyDescent="0.2">
      <c r="A54" s="702" t="s">
        <v>35</v>
      </c>
      <c r="B54" s="703"/>
      <c r="C54" s="233">
        <v>15141498.140000001</v>
      </c>
    </row>
    <row r="55" spans="1:3" x14ac:dyDescent="0.2">
      <c r="A55" s="670" t="s">
        <v>44</v>
      </c>
      <c r="B55" s="671"/>
      <c r="C55" s="239">
        <v>14555861.77</v>
      </c>
    </row>
    <row r="56" spans="1:3" x14ac:dyDescent="0.2">
      <c r="A56" s="670" t="s">
        <v>37</v>
      </c>
      <c r="B56" s="671"/>
      <c r="C56" s="239">
        <v>585636.37</v>
      </c>
    </row>
    <row r="57" spans="1:3" x14ac:dyDescent="0.2">
      <c r="A57" s="702" t="s">
        <v>38</v>
      </c>
      <c r="B57" s="703"/>
      <c r="C57" s="233">
        <v>0</v>
      </c>
    </row>
    <row r="58" spans="1:3" x14ac:dyDescent="0.2">
      <c r="A58" s="670" t="s">
        <v>39</v>
      </c>
      <c r="B58" s="671"/>
      <c r="C58" s="239">
        <v>0</v>
      </c>
    </row>
    <row r="59" spans="1:3" x14ac:dyDescent="0.2">
      <c r="A59" s="712" t="s">
        <v>37</v>
      </c>
      <c r="B59" s="713"/>
      <c r="C59" s="239">
        <v>0</v>
      </c>
    </row>
    <row r="60" spans="1:3" x14ac:dyDescent="0.2">
      <c r="A60" s="691" t="s">
        <v>151</v>
      </c>
      <c r="B60" s="692"/>
      <c r="C60" s="233">
        <v>170161990.41</v>
      </c>
    </row>
    <row r="61" spans="1:3" x14ac:dyDescent="0.2">
      <c r="A61" s="818" t="s">
        <v>239</v>
      </c>
      <c r="B61" s="819"/>
      <c r="C61" s="820"/>
    </row>
    <row r="62" spans="1:3" ht="15" x14ac:dyDescent="0.25">
      <c r="A62" s="440" t="s">
        <v>150</v>
      </c>
      <c r="B62" s="441"/>
      <c r="C62" s="258">
        <v>0</v>
      </c>
    </row>
    <row r="63" spans="1:3" x14ac:dyDescent="0.2">
      <c r="A63" s="688" t="s">
        <v>52</v>
      </c>
      <c r="B63" s="689"/>
      <c r="C63" s="239">
        <v>0</v>
      </c>
    </row>
    <row r="64" spans="1:3" x14ac:dyDescent="0.2">
      <c r="A64" s="688" t="s">
        <v>56</v>
      </c>
      <c r="B64" s="689"/>
      <c r="C64" s="239">
        <v>0</v>
      </c>
    </row>
    <row r="65" spans="1:5" x14ac:dyDescent="0.2">
      <c r="A65" s="691" t="s">
        <v>151</v>
      </c>
      <c r="B65" s="692"/>
      <c r="C65" s="259">
        <v>0</v>
      </c>
    </row>
    <row r="66" spans="1:5" x14ac:dyDescent="0.2">
      <c r="A66" s="699" t="s">
        <v>46</v>
      </c>
      <c r="B66" s="700"/>
      <c r="C66" s="701"/>
    </row>
    <row r="67" spans="1:5" x14ac:dyDescent="0.2">
      <c r="A67" s="690" t="s">
        <v>150</v>
      </c>
      <c r="B67" s="441"/>
      <c r="C67" s="21">
        <f>C44-C53-C62</f>
        <v>31686585.319999993</v>
      </c>
    </row>
    <row r="68" spans="1:5" ht="13.5" thickBot="1" x14ac:dyDescent="0.25">
      <c r="A68" s="471" t="s">
        <v>151</v>
      </c>
      <c r="B68" s="472"/>
      <c r="C68" s="22">
        <f>C51-C60-C65</f>
        <v>30372530.550000012</v>
      </c>
    </row>
    <row r="76" spans="1:5" ht="15" x14ac:dyDescent="0.25">
      <c r="A76" s="693" t="s">
        <v>317</v>
      </c>
      <c r="B76" s="694"/>
      <c r="C76" s="694"/>
      <c r="D76" s="694"/>
      <c r="E76" s="694"/>
    </row>
    <row r="77" spans="1:5" ht="13.5" thickBot="1" x14ac:dyDescent="0.25">
      <c r="A77" s="23"/>
      <c r="B77" s="24"/>
      <c r="C77" s="24"/>
      <c r="D77" s="24"/>
      <c r="E77" s="24"/>
    </row>
    <row r="78" spans="1:5" ht="153.75" thickBot="1" x14ac:dyDescent="0.25">
      <c r="A78" s="25" t="s">
        <v>108</v>
      </c>
      <c r="B78" s="26" t="s">
        <v>241</v>
      </c>
      <c r="C78" s="26" t="s">
        <v>242</v>
      </c>
      <c r="D78" s="26" t="s">
        <v>243</v>
      </c>
      <c r="E78" s="27" t="s">
        <v>221</v>
      </c>
    </row>
    <row r="79" spans="1:5" ht="13.5" thickBot="1" x14ac:dyDescent="0.25">
      <c r="A79" s="181" t="s">
        <v>34</v>
      </c>
      <c r="B79" s="28"/>
      <c r="C79" s="28"/>
      <c r="D79" s="28"/>
      <c r="E79" s="29"/>
    </row>
    <row r="80" spans="1:5" ht="25.5" x14ac:dyDescent="0.2">
      <c r="A80" s="197" t="s">
        <v>390</v>
      </c>
      <c r="B80" s="269">
        <v>416805.68</v>
      </c>
      <c r="C80" s="303"/>
      <c r="D80" s="303"/>
      <c r="E80" s="304">
        <f>B80+C80+D80</f>
        <v>416805.68</v>
      </c>
    </row>
    <row r="81" spans="1:5" ht="15" x14ac:dyDescent="0.2">
      <c r="A81" s="30" t="s">
        <v>52</v>
      </c>
      <c r="B81" s="272">
        <f>SUM(B82:B83)</f>
        <v>0</v>
      </c>
      <c r="C81" s="272">
        <f>SUM(C82:C83)</f>
        <v>0</v>
      </c>
      <c r="D81" s="272">
        <f>SUM(D82:D83)</f>
        <v>0</v>
      </c>
      <c r="E81" s="273">
        <f>SUM(E82:E83)</f>
        <v>0</v>
      </c>
    </row>
    <row r="82" spans="1:5" ht="15" x14ac:dyDescent="0.2">
      <c r="A82" s="183" t="s">
        <v>227</v>
      </c>
      <c r="B82" s="274"/>
      <c r="C82" s="274"/>
      <c r="D82" s="274"/>
      <c r="E82" s="275">
        <f>B82+C82+D82</f>
        <v>0</v>
      </c>
    </row>
    <row r="83" spans="1:5" ht="15" x14ac:dyDescent="0.2">
      <c r="A83" s="183" t="s">
        <v>244</v>
      </c>
      <c r="B83" s="274"/>
      <c r="C83" s="274"/>
      <c r="D83" s="274"/>
      <c r="E83" s="275">
        <f>B83+C83+D83</f>
        <v>0</v>
      </c>
    </row>
    <row r="84" spans="1:5" ht="15" x14ac:dyDescent="0.2">
      <c r="A84" s="30" t="s">
        <v>56</v>
      </c>
      <c r="B84" s="272">
        <f>SUM(B85:B87)</f>
        <v>0</v>
      </c>
      <c r="C84" s="272">
        <f>SUM(C85:C87)</f>
        <v>0</v>
      </c>
      <c r="D84" s="272">
        <f>SUM(D85:D87)</f>
        <v>0</v>
      </c>
      <c r="E84" s="273">
        <f>SUM(E85:E87)</f>
        <v>0</v>
      </c>
    </row>
    <row r="85" spans="1:5" ht="15" x14ac:dyDescent="0.2">
      <c r="A85" s="183" t="s">
        <v>228</v>
      </c>
      <c r="B85" s="274"/>
      <c r="C85" s="274"/>
      <c r="D85" s="274"/>
      <c r="E85" s="275">
        <f>B85+C85+D85</f>
        <v>0</v>
      </c>
    </row>
    <row r="86" spans="1:5" ht="15" x14ac:dyDescent="0.2">
      <c r="A86" s="183" t="s">
        <v>229</v>
      </c>
      <c r="B86" s="274"/>
      <c r="C86" s="274"/>
      <c r="D86" s="274"/>
      <c r="E86" s="275">
        <f>B86+C86+D86</f>
        <v>0</v>
      </c>
    </row>
    <row r="87" spans="1:5" ht="15" x14ac:dyDescent="0.2">
      <c r="A87" s="184" t="s">
        <v>245</v>
      </c>
      <c r="B87" s="274"/>
      <c r="C87" s="274"/>
      <c r="D87" s="274"/>
      <c r="E87" s="275">
        <f>B87+C87+D87</f>
        <v>0</v>
      </c>
    </row>
    <row r="88" spans="1:5" ht="26.25" thickBot="1" x14ac:dyDescent="0.25">
      <c r="A88" s="198" t="s">
        <v>378</v>
      </c>
      <c r="B88" s="305">
        <f>B80+B81-B84</f>
        <v>416805.68</v>
      </c>
      <c r="C88" s="305">
        <f>C80+C81-C84</f>
        <v>0</v>
      </c>
      <c r="D88" s="305">
        <f>D80+D81-D84</f>
        <v>0</v>
      </c>
      <c r="E88" s="306">
        <f>E80+E81-E84</f>
        <v>416805.68</v>
      </c>
    </row>
    <row r="89" spans="1:5" ht="13.5" thickBot="1" x14ac:dyDescent="0.25">
      <c r="A89" s="182" t="s">
        <v>230</v>
      </c>
      <c r="B89" s="307"/>
      <c r="C89" s="307"/>
      <c r="D89" s="307"/>
      <c r="E89" s="308"/>
    </row>
    <row r="90" spans="1:5" ht="15" x14ac:dyDescent="0.2">
      <c r="A90" s="197" t="s">
        <v>379</v>
      </c>
      <c r="B90" s="270"/>
      <c r="C90" s="270"/>
      <c r="D90" s="270"/>
      <c r="E90" s="271">
        <f>B90+C90+D90</f>
        <v>0</v>
      </c>
    </row>
    <row r="91" spans="1:5" ht="15" x14ac:dyDescent="0.2">
      <c r="A91" s="30" t="s">
        <v>52</v>
      </c>
      <c r="B91" s="278"/>
      <c r="C91" s="278"/>
      <c r="D91" s="278"/>
      <c r="E91" s="273">
        <f>SUM(B91:D91)</f>
        <v>0</v>
      </c>
    </row>
    <row r="92" spans="1:5" ht="15" x14ac:dyDescent="0.2">
      <c r="A92" s="30" t="s">
        <v>56</v>
      </c>
      <c r="B92" s="278"/>
      <c r="C92" s="278"/>
      <c r="D92" s="278"/>
      <c r="E92" s="273">
        <f>SUM(B92:D92)</f>
        <v>0</v>
      </c>
    </row>
    <row r="93" spans="1:5" ht="15.75" thickBot="1" x14ac:dyDescent="0.25">
      <c r="A93" s="198" t="s">
        <v>380</v>
      </c>
      <c r="B93" s="276">
        <f>B90+B91-B92</f>
        <v>0</v>
      </c>
      <c r="C93" s="276">
        <f>C90+C91-C92</f>
        <v>0</v>
      </c>
      <c r="D93" s="276">
        <f>D90+D91-D92</f>
        <v>0</v>
      </c>
      <c r="E93" s="277">
        <f>E90+E91-E92</f>
        <v>0</v>
      </c>
    </row>
    <row r="94" spans="1:5" ht="13.5" thickBot="1" x14ac:dyDescent="0.25">
      <c r="A94" s="793" t="s">
        <v>46</v>
      </c>
      <c r="B94" s="794"/>
      <c r="C94" s="794"/>
      <c r="D94" s="794"/>
      <c r="E94" s="795"/>
    </row>
    <row r="95" spans="1:5" x14ac:dyDescent="0.2">
      <c r="A95" s="199" t="s">
        <v>150</v>
      </c>
      <c r="B95" s="279">
        <f>B80-B90</f>
        <v>416805.68</v>
      </c>
      <c r="C95" s="279">
        <f>C80-C90</f>
        <v>0</v>
      </c>
      <c r="D95" s="279">
        <f>D80-D90</f>
        <v>0</v>
      </c>
      <c r="E95" s="279">
        <f>E80-E90</f>
        <v>416805.68</v>
      </c>
    </row>
    <row r="96" spans="1:5" ht="13.5" thickBot="1" x14ac:dyDescent="0.25">
      <c r="A96" s="200" t="s">
        <v>151</v>
      </c>
      <c r="B96" s="280">
        <f>B88-B93</f>
        <v>416805.68</v>
      </c>
      <c r="C96" s="280">
        <f>C88-C93</f>
        <v>0</v>
      </c>
      <c r="D96" s="280">
        <f>D88-D93</f>
        <v>0</v>
      </c>
      <c r="E96" s="280">
        <f>E88-E93</f>
        <v>416805.68</v>
      </c>
    </row>
    <row r="101" spans="1:9" ht="48" customHeight="1" x14ac:dyDescent="0.25">
      <c r="A101" s="677" t="s">
        <v>316</v>
      </c>
      <c r="B101" s="677"/>
      <c r="C101" s="677"/>
      <c r="D101" s="677"/>
    </row>
    <row r="102" spans="1:9" ht="13.5" thickBot="1" x14ac:dyDescent="0.25">
      <c r="A102" s="454"/>
      <c r="B102" s="455"/>
      <c r="C102" s="455"/>
    </row>
    <row r="103" spans="1:9" x14ac:dyDescent="0.2">
      <c r="A103" s="31" t="s">
        <v>26</v>
      </c>
      <c r="B103" s="32" t="s">
        <v>150</v>
      </c>
      <c r="C103" s="32" t="s">
        <v>151</v>
      </c>
      <c r="D103" s="33" t="s">
        <v>144</v>
      </c>
    </row>
    <row r="104" spans="1:9" ht="38.25" customHeight="1" x14ac:dyDescent="0.2">
      <c r="A104" s="34" t="s">
        <v>246</v>
      </c>
      <c r="B104" s="250">
        <v>0</v>
      </c>
      <c r="C104" s="250">
        <v>0</v>
      </c>
      <c r="D104" s="342" t="s">
        <v>427</v>
      </c>
    </row>
    <row r="105" spans="1:9" x14ac:dyDescent="0.2">
      <c r="A105" s="36" t="s">
        <v>133</v>
      </c>
      <c r="B105" s="281"/>
      <c r="C105" s="340"/>
      <c r="D105" s="341"/>
    </row>
    <row r="106" spans="1:9" ht="13.5" thickBot="1" x14ac:dyDescent="0.25">
      <c r="A106" s="37" t="s">
        <v>107</v>
      </c>
      <c r="B106" s="282">
        <v>0</v>
      </c>
      <c r="C106" s="282">
        <v>0</v>
      </c>
      <c r="D106" s="38"/>
    </row>
    <row r="109" spans="1:9" ht="15" x14ac:dyDescent="0.25">
      <c r="A109" s="677" t="s">
        <v>315</v>
      </c>
      <c r="B109" s="678"/>
      <c r="C109" s="678"/>
      <c r="D109" s="628"/>
      <c r="E109" s="628"/>
      <c r="F109" s="628"/>
      <c r="G109" s="628"/>
    </row>
    <row r="110" spans="1:9" ht="13.5" thickBot="1" x14ac:dyDescent="0.25">
      <c r="A110" s="454"/>
      <c r="B110" s="455"/>
      <c r="C110" s="455"/>
    </row>
    <row r="111" spans="1:9" ht="13.5" customHeight="1" x14ac:dyDescent="0.2">
      <c r="A111" s="697"/>
      <c r="B111" s="681" t="s">
        <v>247</v>
      </c>
      <c r="C111" s="682"/>
      <c r="D111" s="682"/>
      <c r="E111" s="682"/>
      <c r="F111" s="683"/>
      <c r="G111" s="681" t="s">
        <v>248</v>
      </c>
      <c r="H111" s="682"/>
      <c r="I111" s="683"/>
    </row>
    <row r="112" spans="1:9" ht="38.25" x14ac:dyDescent="0.2">
      <c r="A112" s="698"/>
      <c r="B112" s="39" t="s">
        <v>140</v>
      </c>
      <c r="C112" s="40" t="s">
        <v>301</v>
      </c>
      <c r="D112" s="40" t="s">
        <v>147</v>
      </c>
      <c r="E112" s="40" t="s">
        <v>129</v>
      </c>
      <c r="F112" s="41" t="s">
        <v>346</v>
      </c>
      <c r="G112" s="42" t="s">
        <v>63</v>
      </c>
      <c r="H112" s="43" t="s">
        <v>338</v>
      </c>
      <c r="I112" s="44" t="s">
        <v>40</v>
      </c>
    </row>
    <row r="113" spans="1:9" x14ac:dyDescent="0.2">
      <c r="A113" s="45" t="s">
        <v>150</v>
      </c>
      <c r="B113" s="240">
        <v>0</v>
      </c>
      <c r="C113" s="240">
        <v>0</v>
      </c>
      <c r="D113" s="240">
        <v>0</v>
      </c>
      <c r="E113" s="240">
        <v>17528100.890000001</v>
      </c>
      <c r="F113" s="240">
        <v>0</v>
      </c>
      <c r="G113" s="240">
        <v>55233662.079999998</v>
      </c>
      <c r="H113" s="240">
        <v>0</v>
      </c>
      <c r="I113" s="240">
        <v>0</v>
      </c>
    </row>
    <row r="114" spans="1:9" ht="38.25" x14ac:dyDescent="0.2">
      <c r="A114" s="211" t="s">
        <v>350</v>
      </c>
      <c r="B114" s="238">
        <v>0</v>
      </c>
      <c r="C114" s="238">
        <v>0</v>
      </c>
      <c r="D114" s="238">
        <v>0</v>
      </c>
      <c r="E114" s="238">
        <v>1269239.3899999999</v>
      </c>
      <c r="F114" s="238">
        <v>0</v>
      </c>
      <c r="G114" s="238">
        <v>30701161.129999999</v>
      </c>
      <c r="H114" s="238">
        <v>0</v>
      </c>
      <c r="I114" s="238">
        <v>0</v>
      </c>
    </row>
    <row r="115" spans="1:9" ht="39" thickBot="1" x14ac:dyDescent="0.25">
      <c r="A115" s="212" t="s">
        <v>351</v>
      </c>
      <c r="B115" s="238">
        <v>0</v>
      </c>
      <c r="C115" s="238">
        <v>0</v>
      </c>
      <c r="D115" s="238">
        <v>0</v>
      </c>
      <c r="E115" s="238">
        <v>0</v>
      </c>
      <c r="F115" s="238">
        <v>0</v>
      </c>
      <c r="G115" s="238">
        <v>24372215.25</v>
      </c>
      <c r="H115" s="238">
        <v>0</v>
      </c>
      <c r="I115" s="238">
        <v>0</v>
      </c>
    </row>
    <row r="116" spans="1:9" ht="13.5" thickBot="1" x14ac:dyDescent="0.25">
      <c r="A116" s="46" t="s">
        <v>151</v>
      </c>
      <c r="B116" s="47">
        <f t="shared" ref="B116:I116" si="1">B113+B114-B115</f>
        <v>0</v>
      </c>
      <c r="C116" s="48">
        <f t="shared" si="1"/>
        <v>0</v>
      </c>
      <c r="D116" s="48">
        <f t="shared" si="1"/>
        <v>0</v>
      </c>
      <c r="E116" s="49">
        <f t="shared" si="1"/>
        <v>18797340.280000001</v>
      </c>
      <c r="F116" s="50">
        <f t="shared" si="1"/>
        <v>0</v>
      </c>
      <c r="G116" s="51">
        <f t="shared" si="1"/>
        <v>61562607.959999993</v>
      </c>
      <c r="H116" s="49">
        <f t="shared" si="1"/>
        <v>0</v>
      </c>
      <c r="I116" s="50">
        <f t="shared" si="1"/>
        <v>0</v>
      </c>
    </row>
    <row r="119" spans="1:9" ht="15" x14ac:dyDescent="0.25">
      <c r="A119" s="677" t="s">
        <v>314</v>
      </c>
      <c r="B119" s="678"/>
      <c r="C119" s="678"/>
    </row>
    <row r="120" spans="1:9" ht="13.5" thickBot="1" x14ac:dyDescent="0.25">
      <c r="A120" s="454"/>
      <c r="B120" s="455"/>
      <c r="C120" s="455"/>
    </row>
    <row r="121" spans="1:9" x14ac:dyDescent="0.2">
      <c r="A121" s="52" t="s">
        <v>26</v>
      </c>
      <c r="B121" s="241" t="s">
        <v>150</v>
      </c>
      <c r="C121" s="242" t="s">
        <v>151</v>
      </c>
    </row>
    <row r="122" spans="1:9" ht="26.25" thickBot="1" x14ac:dyDescent="0.25">
      <c r="A122" s="53" t="s">
        <v>249</v>
      </c>
      <c r="B122" s="250">
        <v>2548160</v>
      </c>
      <c r="C122" s="250">
        <v>2548160</v>
      </c>
    </row>
    <row r="126" spans="1:9" ht="50.25" customHeight="1" x14ac:dyDescent="0.25">
      <c r="A126" s="677" t="s">
        <v>328</v>
      </c>
      <c r="B126" s="678"/>
      <c r="C126" s="678"/>
      <c r="D126" s="628"/>
    </row>
    <row r="127" spans="1:9" ht="13.5" thickBot="1" x14ac:dyDescent="0.25">
      <c r="A127" s="454"/>
      <c r="B127" s="455"/>
      <c r="C127" s="455"/>
    </row>
    <row r="128" spans="1:9" x14ac:dyDescent="0.2">
      <c r="A128" s="679" t="s">
        <v>108</v>
      </c>
      <c r="B128" s="680"/>
      <c r="C128" s="32" t="s">
        <v>150</v>
      </c>
      <c r="D128" s="33" t="s">
        <v>151</v>
      </c>
    </row>
    <row r="129" spans="1:4" ht="66" customHeight="1" x14ac:dyDescent="0.25">
      <c r="A129" s="686" t="s">
        <v>250</v>
      </c>
      <c r="B129" s="687"/>
      <c r="C129" s="284">
        <f>SUM(C131:C135)</f>
        <v>4819483</v>
      </c>
      <c r="D129" s="285">
        <f>SUM(D131:D135)</f>
        <v>4819483</v>
      </c>
    </row>
    <row r="130" spans="1:4" ht="15" x14ac:dyDescent="0.25">
      <c r="A130" s="442" t="s">
        <v>133</v>
      </c>
      <c r="B130" s="443"/>
      <c r="C130" s="286"/>
      <c r="D130" s="287"/>
    </row>
    <row r="131" spans="1:4" ht="15" x14ac:dyDescent="0.25">
      <c r="A131" s="684" t="s">
        <v>420</v>
      </c>
      <c r="B131" s="685"/>
      <c r="C131" s="283">
        <v>0</v>
      </c>
      <c r="D131" s="283">
        <v>0</v>
      </c>
    </row>
    <row r="132" spans="1:4" ht="26.25" customHeight="1" x14ac:dyDescent="0.25">
      <c r="A132" s="485" t="s">
        <v>426</v>
      </c>
      <c r="B132" s="486"/>
      <c r="C132" s="283">
        <v>0</v>
      </c>
      <c r="D132" s="283">
        <v>0</v>
      </c>
    </row>
    <row r="133" spans="1:4" ht="15" x14ac:dyDescent="0.25">
      <c r="A133" s="485" t="s">
        <v>421</v>
      </c>
      <c r="B133" s="486"/>
      <c r="C133" s="283">
        <v>0</v>
      </c>
      <c r="D133" s="283">
        <v>0</v>
      </c>
    </row>
    <row r="134" spans="1:4" ht="15" x14ac:dyDescent="0.25">
      <c r="A134" s="485" t="s">
        <v>424</v>
      </c>
      <c r="B134" s="486"/>
      <c r="C134" s="283">
        <v>4819483</v>
      </c>
      <c r="D134" s="283">
        <v>4819483</v>
      </c>
    </row>
    <row r="135" spans="1:4" ht="15.75" thickBot="1" x14ac:dyDescent="0.3">
      <c r="A135" s="487" t="s">
        <v>422</v>
      </c>
      <c r="B135" s="488"/>
      <c r="C135" s="283">
        <v>0</v>
      </c>
      <c r="D135" s="283">
        <v>0</v>
      </c>
    </row>
    <row r="137" spans="1:4" x14ac:dyDescent="0.2">
      <c r="A137" s="6" t="s">
        <v>486</v>
      </c>
    </row>
    <row r="138" spans="1:4" x14ac:dyDescent="0.2">
      <c r="A138" s="6" t="s">
        <v>425</v>
      </c>
    </row>
    <row r="139" spans="1:4" x14ac:dyDescent="0.2">
      <c r="A139" s="268" t="s">
        <v>423</v>
      </c>
      <c r="B139" s="268"/>
    </row>
    <row r="144" spans="1:4" s="237" customFormat="1" x14ac:dyDescent="0.2"/>
    <row r="145" s="237" customFormat="1" x14ac:dyDescent="0.2"/>
    <row r="146" s="237" customFormat="1" x14ac:dyDescent="0.2"/>
    <row r="147" s="237" customFormat="1" x14ac:dyDescent="0.2"/>
    <row r="148" s="237" customFormat="1" x14ac:dyDescent="0.2"/>
    <row r="149" s="237" customFormat="1" x14ac:dyDescent="0.2"/>
    <row r="150" s="237" customFormat="1" x14ac:dyDescent="0.2"/>
    <row r="151" s="237" customFormat="1" x14ac:dyDescent="0.2"/>
    <row r="152" s="237" customFormat="1" x14ac:dyDescent="0.2"/>
    <row r="153" s="237" customFormat="1" x14ac:dyDescent="0.2"/>
    <row r="154" s="237" customFormat="1" x14ac:dyDescent="0.2"/>
    <row r="155" s="237" customFormat="1" x14ac:dyDescent="0.2"/>
    <row r="156" s="237" customFormat="1" x14ac:dyDescent="0.2"/>
    <row r="157" s="237" customFormat="1" x14ac:dyDescent="0.2"/>
    <row r="158" s="237" customFormat="1" x14ac:dyDescent="0.2"/>
    <row r="159" s="237" customFormat="1" x14ac:dyDescent="0.2"/>
    <row r="160" s="237" customFormat="1" x14ac:dyDescent="0.2"/>
    <row r="161" spans="1:9" s="237" customFormat="1" x14ac:dyDescent="0.2"/>
    <row r="162" spans="1:9" s="237" customFormat="1" x14ac:dyDescent="0.2"/>
    <row r="173" spans="1:9" x14ac:dyDescent="0.2">
      <c r="A173" s="695" t="s">
        <v>347</v>
      </c>
      <c r="B173" s="696"/>
      <c r="C173" s="696"/>
      <c r="D173" s="696"/>
      <c r="E173" s="696"/>
      <c r="F173" s="696"/>
      <c r="G173" s="696"/>
      <c r="H173" s="696"/>
      <c r="I173" s="696"/>
    </row>
    <row r="174" spans="1:9" ht="13.5" thickBot="1" x14ac:dyDescent="0.2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3.5" thickBot="1" x14ac:dyDescent="0.25">
      <c r="A175" s="473" t="s">
        <v>225</v>
      </c>
      <c r="B175" s="474"/>
      <c r="C175" s="474"/>
      <c r="D175" s="475"/>
      <c r="E175" s="527" t="s">
        <v>150</v>
      </c>
      <c r="F175" s="672" t="s">
        <v>226</v>
      </c>
      <c r="G175" s="673"/>
      <c r="H175" s="674"/>
      <c r="I175" s="675" t="s">
        <v>151</v>
      </c>
    </row>
    <row r="176" spans="1:9" ht="13.5" thickBot="1" x14ac:dyDescent="0.25">
      <c r="A176" s="476"/>
      <c r="B176" s="477"/>
      <c r="C176" s="477"/>
      <c r="D176" s="478"/>
      <c r="E176" s="528"/>
      <c r="F176" s="63" t="s">
        <v>52</v>
      </c>
      <c r="G176" s="64" t="s">
        <v>252</v>
      </c>
      <c r="H176" s="63" t="s">
        <v>253</v>
      </c>
      <c r="I176" s="676"/>
    </row>
    <row r="177" spans="1:9" x14ac:dyDescent="0.2">
      <c r="A177" s="65">
        <v>1</v>
      </c>
      <c r="B177" s="468" t="s">
        <v>381</v>
      </c>
      <c r="C177" s="469"/>
      <c r="D177" s="470"/>
      <c r="E177" s="302">
        <v>0</v>
      </c>
      <c r="F177" s="302">
        <v>0</v>
      </c>
      <c r="G177" s="302">
        <v>0</v>
      </c>
      <c r="H177" s="302">
        <v>0</v>
      </c>
      <c r="I177" s="302">
        <v>0</v>
      </c>
    </row>
    <row r="178" spans="1:9" x14ac:dyDescent="0.2">
      <c r="A178" s="66"/>
      <c r="B178" s="459" t="s">
        <v>391</v>
      </c>
      <c r="C178" s="460"/>
      <c r="D178" s="461"/>
      <c r="E178" s="302">
        <v>0</v>
      </c>
      <c r="F178" s="302">
        <v>0</v>
      </c>
      <c r="G178" s="302">
        <v>0</v>
      </c>
      <c r="H178" s="302">
        <v>0</v>
      </c>
      <c r="I178" s="302">
        <v>0</v>
      </c>
    </row>
    <row r="179" spans="1:9" x14ac:dyDescent="0.2">
      <c r="A179" s="67" t="s">
        <v>159</v>
      </c>
      <c r="B179" s="456" t="s">
        <v>382</v>
      </c>
      <c r="C179" s="457"/>
      <c r="D179" s="458"/>
      <c r="E179" s="250">
        <v>743869241.62</v>
      </c>
      <c r="F179" s="250">
        <v>1317512043.3499999</v>
      </c>
      <c r="G179" s="250">
        <v>9752987.1899999995</v>
      </c>
      <c r="H179" s="250">
        <v>456998803.25999999</v>
      </c>
      <c r="I179" s="250">
        <v>1594629494.52</v>
      </c>
    </row>
    <row r="180" spans="1:9" x14ac:dyDescent="0.2">
      <c r="A180" s="67"/>
      <c r="B180" s="459" t="s">
        <v>392</v>
      </c>
      <c r="C180" s="460"/>
      <c r="D180" s="461"/>
      <c r="E180" s="302">
        <v>0</v>
      </c>
      <c r="F180" s="302">
        <v>0</v>
      </c>
      <c r="G180" s="302">
        <v>0</v>
      </c>
      <c r="H180" s="302">
        <v>0</v>
      </c>
      <c r="I180" s="302">
        <v>0</v>
      </c>
    </row>
    <row r="181" spans="1:9" ht="13.5" thickBot="1" x14ac:dyDescent="0.25">
      <c r="A181" s="69" t="s">
        <v>161</v>
      </c>
      <c r="B181" s="456" t="s">
        <v>231</v>
      </c>
      <c r="C181" s="457"/>
      <c r="D181" s="458"/>
      <c r="E181" s="302">
        <v>0</v>
      </c>
      <c r="F181" s="302">
        <v>0</v>
      </c>
      <c r="G181" s="302">
        <v>0</v>
      </c>
      <c r="H181" s="302">
        <v>0</v>
      </c>
      <c r="I181" s="302">
        <v>0</v>
      </c>
    </row>
    <row r="182" spans="1:9" ht="21" customHeight="1" thickBot="1" x14ac:dyDescent="0.25">
      <c r="A182" s="667" t="s">
        <v>136</v>
      </c>
      <c r="B182" s="668"/>
      <c r="C182" s="668"/>
      <c r="D182" s="669"/>
      <c r="E182" s="247">
        <f>E177+E179+E181</f>
        <v>743869241.62</v>
      </c>
      <c r="F182" s="247">
        <f>F177+F179+F181</f>
        <v>1317512043.3499999</v>
      </c>
      <c r="G182" s="247">
        <f>G177+G179+G181</f>
        <v>9752987.1899999995</v>
      </c>
      <c r="H182" s="247">
        <f>H177+H179+H181</f>
        <v>456998803.25999999</v>
      </c>
      <c r="I182" s="70">
        <f>I177+I179+I181</f>
        <v>1594629494.52</v>
      </c>
    </row>
    <row r="183" spans="1:9" x14ac:dyDescent="0.2">
      <c r="A183" s="20"/>
      <c r="B183" s="20"/>
      <c r="C183" s="20"/>
      <c r="D183" s="20"/>
      <c r="E183" s="20"/>
      <c r="F183" s="20"/>
      <c r="G183" s="20"/>
      <c r="H183" s="20"/>
      <c r="I183" s="20"/>
    </row>
    <row r="184" spans="1:9" x14ac:dyDescent="0.2">
      <c r="A184" s="168" t="s">
        <v>371</v>
      </c>
      <c r="B184" s="20"/>
      <c r="C184" s="20"/>
      <c r="D184" s="20"/>
      <c r="E184" s="20"/>
      <c r="F184" s="20"/>
      <c r="G184" s="20"/>
      <c r="H184" s="20"/>
      <c r="I184" s="20"/>
    </row>
    <row r="185" spans="1:9" x14ac:dyDescent="0.2">
      <c r="A185" s="168" t="s">
        <v>372</v>
      </c>
      <c r="B185" s="20"/>
      <c r="C185" s="20"/>
      <c r="D185" s="20"/>
      <c r="E185" s="20"/>
      <c r="F185" s="20"/>
      <c r="G185" s="20"/>
      <c r="H185" s="20"/>
      <c r="I185" s="20"/>
    </row>
    <row r="187" spans="1:9" ht="15" x14ac:dyDescent="0.2">
      <c r="A187" s="655" t="s">
        <v>313</v>
      </c>
      <c r="B187" s="655"/>
      <c r="C187" s="655"/>
      <c r="D187" s="655"/>
      <c r="E187" s="655"/>
      <c r="F187" s="655"/>
      <c r="G187" s="655"/>
    </row>
    <row r="188" spans="1:9" ht="13.5" thickBot="1" x14ac:dyDescent="0.25">
      <c r="A188" s="71"/>
      <c r="B188" s="72"/>
      <c r="C188" s="73"/>
      <c r="D188" s="73"/>
      <c r="E188" s="73"/>
      <c r="F188" s="73"/>
      <c r="G188" s="73"/>
    </row>
    <row r="189" spans="1:9" ht="13.5" thickBot="1" x14ac:dyDescent="0.25">
      <c r="A189" s="462" t="s">
        <v>131</v>
      </c>
      <c r="B189" s="463"/>
      <c r="C189" s="74" t="s">
        <v>232</v>
      </c>
      <c r="D189" s="75" t="s">
        <v>74</v>
      </c>
      <c r="E189" s="194" t="s">
        <v>386</v>
      </c>
      <c r="F189" s="195" t="s">
        <v>387</v>
      </c>
      <c r="G189" s="62" t="s">
        <v>258</v>
      </c>
    </row>
    <row r="190" spans="1:9" ht="26.25" customHeight="1" x14ac:dyDescent="0.2">
      <c r="A190" s="665" t="s">
        <v>75</v>
      </c>
      <c r="B190" s="666"/>
      <c r="C190" s="238">
        <v>0</v>
      </c>
      <c r="D190" s="238">
        <v>0</v>
      </c>
      <c r="E190" s="238">
        <v>0</v>
      </c>
      <c r="F190" s="238">
        <v>0</v>
      </c>
      <c r="G190" s="240">
        <v>0</v>
      </c>
    </row>
    <row r="191" spans="1:9" ht="25.5" customHeight="1" x14ac:dyDescent="0.2">
      <c r="A191" s="664" t="s">
        <v>208</v>
      </c>
      <c r="B191" s="497"/>
      <c r="C191" s="238">
        <v>0</v>
      </c>
      <c r="D191" s="238">
        <v>0</v>
      </c>
      <c r="E191" s="238">
        <v>0</v>
      </c>
      <c r="F191" s="238">
        <v>0</v>
      </c>
      <c r="G191" s="240">
        <v>0</v>
      </c>
    </row>
    <row r="192" spans="1:9" x14ac:dyDescent="0.2">
      <c r="A192" s="664" t="s">
        <v>209</v>
      </c>
      <c r="B192" s="497"/>
      <c r="C192" s="238">
        <v>199188959.56</v>
      </c>
      <c r="D192" s="238">
        <v>6938532</v>
      </c>
      <c r="E192" s="238">
        <v>7859748.1799999997</v>
      </c>
      <c r="F192" s="238">
        <v>862850</v>
      </c>
      <c r="G192" s="240">
        <v>197404893.38</v>
      </c>
    </row>
    <row r="193" spans="1:7" x14ac:dyDescent="0.2">
      <c r="A193" s="664" t="s">
        <v>210</v>
      </c>
      <c r="B193" s="497"/>
      <c r="C193" s="238">
        <v>1338057</v>
      </c>
      <c r="D193" s="238">
        <v>0</v>
      </c>
      <c r="E193" s="238">
        <v>0</v>
      </c>
      <c r="F193" s="238">
        <v>0</v>
      </c>
      <c r="G193" s="240">
        <v>1338057</v>
      </c>
    </row>
    <row r="194" spans="1:7" ht="38.25" customHeight="1" x14ac:dyDescent="0.2">
      <c r="A194" s="664" t="s">
        <v>364</v>
      </c>
      <c r="B194" s="497"/>
      <c r="C194" s="238">
        <v>6821796</v>
      </c>
      <c r="D194" s="238">
        <v>617244</v>
      </c>
      <c r="E194" s="238">
        <v>0</v>
      </c>
      <c r="F194" s="238">
        <v>0</v>
      </c>
      <c r="G194" s="240">
        <v>7439040</v>
      </c>
    </row>
    <row r="195" spans="1:7" ht="32.25" customHeight="1" x14ac:dyDescent="0.2">
      <c r="A195" s="496" t="s">
        <v>211</v>
      </c>
      <c r="B195" s="497"/>
      <c r="C195" s="238">
        <v>0</v>
      </c>
      <c r="D195" s="238">
        <v>2112251.21</v>
      </c>
      <c r="E195" s="238">
        <v>0</v>
      </c>
      <c r="F195" s="238">
        <v>0</v>
      </c>
      <c r="G195" s="240">
        <v>2112251.21</v>
      </c>
    </row>
    <row r="196" spans="1:7" x14ac:dyDescent="0.2">
      <c r="A196" s="496" t="s">
        <v>212</v>
      </c>
      <c r="B196" s="497"/>
      <c r="C196" s="238">
        <v>19216176.140000001</v>
      </c>
      <c r="D196" s="238">
        <v>2435216.38</v>
      </c>
      <c r="E196" s="238">
        <v>2036284.7</v>
      </c>
      <c r="F196" s="238">
        <v>499654.51</v>
      </c>
      <c r="G196" s="240">
        <v>19115453.309999999</v>
      </c>
    </row>
    <row r="197" spans="1:7" ht="24.75" customHeight="1" thickBot="1" x14ac:dyDescent="0.25">
      <c r="A197" s="496" t="s">
        <v>365</v>
      </c>
      <c r="B197" s="497"/>
      <c r="C197" s="238">
        <v>0</v>
      </c>
      <c r="D197" s="238">
        <v>0</v>
      </c>
      <c r="E197" s="238">
        <v>0</v>
      </c>
      <c r="F197" s="238">
        <v>0</v>
      </c>
      <c r="G197" s="240">
        <v>0</v>
      </c>
    </row>
    <row r="198" spans="1:7" ht="27.75" customHeight="1" thickBot="1" x14ac:dyDescent="0.25">
      <c r="A198" s="508" t="s">
        <v>393</v>
      </c>
      <c r="B198" s="509"/>
      <c r="C198" s="238">
        <v>11382416.52</v>
      </c>
      <c r="D198" s="238">
        <v>3804626.2</v>
      </c>
      <c r="E198" s="238">
        <v>0</v>
      </c>
      <c r="F198" s="238">
        <v>0</v>
      </c>
      <c r="G198" s="240">
        <v>15187042.720000001</v>
      </c>
    </row>
    <row r="199" spans="1:7" x14ac:dyDescent="0.2">
      <c r="A199" s="498" t="s">
        <v>366</v>
      </c>
      <c r="B199" s="499"/>
      <c r="C199" s="288">
        <v>401742874.38</v>
      </c>
      <c r="D199" s="288">
        <v>97349859.700000003</v>
      </c>
      <c r="E199" s="288">
        <v>477544.24</v>
      </c>
      <c r="F199" s="288">
        <v>7361990.0999999996</v>
      </c>
      <c r="G199" s="269">
        <v>491253199.74000001</v>
      </c>
    </row>
    <row r="200" spans="1:7" x14ac:dyDescent="0.2">
      <c r="A200" s="501" t="s">
        <v>0</v>
      </c>
      <c r="B200" s="453"/>
      <c r="C200" s="238">
        <v>0</v>
      </c>
      <c r="D200" s="238">
        <v>0</v>
      </c>
      <c r="E200" s="238">
        <v>0</v>
      </c>
      <c r="F200" s="238">
        <v>0</v>
      </c>
      <c r="G200" s="240">
        <v>0</v>
      </c>
    </row>
    <row r="201" spans="1:7" x14ac:dyDescent="0.2">
      <c r="A201" s="501" t="s">
        <v>23</v>
      </c>
      <c r="B201" s="453"/>
      <c r="C201" s="238">
        <v>0</v>
      </c>
      <c r="D201" s="238">
        <v>0</v>
      </c>
      <c r="E201" s="238">
        <v>0</v>
      </c>
      <c r="F201" s="238">
        <v>0</v>
      </c>
      <c r="G201" s="240">
        <v>0</v>
      </c>
    </row>
    <row r="202" spans="1:7" ht="13.5" customHeight="1" x14ac:dyDescent="0.2">
      <c r="A202" s="501" t="s">
        <v>1</v>
      </c>
      <c r="B202" s="453"/>
      <c r="C202" s="238">
        <v>0</v>
      </c>
      <c r="D202" s="238">
        <v>0</v>
      </c>
      <c r="E202" s="238">
        <v>0</v>
      </c>
      <c r="F202" s="238">
        <v>0</v>
      </c>
      <c r="G202" s="240">
        <v>0</v>
      </c>
    </row>
    <row r="203" spans="1:7" ht="43.5" customHeight="1" x14ac:dyDescent="0.2">
      <c r="A203" s="643" t="s">
        <v>394</v>
      </c>
      <c r="B203" s="453"/>
      <c r="C203" s="238">
        <v>0</v>
      </c>
      <c r="D203" s="238">
        <v>0</v>
      </c>
      <c r="E203" s="238">
        <v>0</v>
      </c>
      <c r="F203" s="238">
        <v>0</v>
      </c>
      <c r="G203" s="240">
        <v>0</v>
      </c>
    </row>
    <row r="204" spans="1:7" x14ac:dyDescent="0.2">
      <c r="A204" s="452" t="s">
        <v>2</v>
      </c>
      <c r="B204" s="453"/>
      <c r="C204" s="238">
        <v>0</v>
      </c>
      <c r="D204" s="238">
        <v>0</v>
      </c>
      <c r="E204" s="238">
        <v>0</v>
      </c>
      <c r="F204" s="238">
        <v>0</v>
      </c>
      <c r="G204" s="240">
        <v>0</v>
      </c>
    </row>
    <row r="205" spans="1:7" x14ac:dyDescent="0.2">
      <c r="A205" s="452" t="s">
        <v>3</v>
      </c>
      <c r="B205" s="453"/>
      <c r="C205" s="238">
        <v>0</v>
      </c>
      <c r="D205" s="238">
        <v>0</v>
      </c>
      <c r="E205" s="238">
        <v>0</v>
      </c>
      <c r="F205" s="238">
        <v>0</v>
      </c>
      <c r="G205" s="240">
        <v>0</v>
      </c>
    </row>
    <row r="206" spans="1:7" x14ac:dyDescent="0.2">
      <c r="A206" s="452" t="s">
        <v>4</v>
      </c>
      <c r="B206" s="453"/>
      <c r="C206" s="238">
        <v>0</v>
      </c>
      <c r="D206" s="238">
        <v>0</v>
      </c>
      <c r="E206" s="238">
        <v>0</v>
      </c>
      <c r="F206" s="238">
        <v>0</v>
      </c>
      <c r="G206" s="240">
        <v>0</v>
      </c>
    </row>
    <row r="207" spans="1:7" ht="27" customHeight="1" x14ac:dyDescent="0.2">
      <c r="A207" s="452" t="s">
        <v>5</v>
      </c>
      <c r="B207" s="453"/>
      <c r="C207" s="238">
        <v>82469763.5</v>
      </c>
      <c r="D207" s="238">
        <v>19792857</v>
      </c>
      <c r="E207" s="238">
        <v>0</v>
      </c>
      <c r="F207" s="238">
        <v>1507907</v>
      </c>
      <c r="G207" s="240">
        <v>100754713.5</v>
      </c>
    </row>
    <row r="208" spans="1:7" x14ac:dyDescent="0.2">
      <c r="A208" s="452" t="s">
        <v>6</v>
      </c>
      <c r="B208" s="453"/>
      <c r="C208" s="238">
        <v>14952902</v>
      </c>
      <c r="D208" s="238">
        <v>0</v>
      </c>
      <c r="E208" s="238">
        <v>0</v>
      </c>
      <c r="F208" s="238">
        <v>0</v>
      </c>
      <c r="G208" s="240">
        <v>14952902</v>
      </c>
    </row>
    <row r="209" spans="1:8" ht="21" x14ac:dyDescent="0.2">
      <c r="A209" s="452" t="s">
        <v>7</v>
      </c>
      <c r="B209" s="453"/>
      <c r="C209" s="238">
        <v>0</v>
      </c>
      <c r="D209" s="238">
        <v>0</v>
      </c>
      <c r="E209" s="238">
        <v>0</v>
      </c>
      <c r="F209" s="238">
        <v>0</v>
      </c>
      <c r="G209" s="240">
        <v>0</v>
      </c>
      <c r="H209" s="257"/>
    </row>
    <row r="210" spans="1:8" x14ac:dyDescent="0.2">
      <c r="A210" s="452" t="s">
        <v>8</v>
      </c>
      <c r="B210" s="453"/>
      <c r="C210" s="238">
        <v>12744567.5</v>
      </c>
      <c r="D210" s="238">
        <v>57592224.5</v>
      </c>
      <c r="E210" s="238">
        <v>0</v>
      </c>
      <c r="F210" s="238">
        <v>0</v>
      </c>
      <c r="G210" s="240">
        <v>70336792</v>
      </c>
    </row>
    <row r="211" spans="1:8" x14ac:dyDescent="0.2">
      <c r="A211" s="452" t="s">
        <v>9</v>
      </c>
      <c r="B211" s="453"/>
      <c r="C211" s="238">
        <v>0</v>
      </c>
      <c r="D211" s="238">
        <v>0</v>
      </c>
      <c r="E211" s="238">
        <v>0</v>
      </c>
      <c r="F211" s="238">
        <v>0</v>
      </c>
      <c r="G211" s="240">
        <v>0</v>
      </c>
    </row>
    <row r="212" spans="1:8" x14ac:dyDescent="0.2">
      <c r="A212" s="452" t="s">
        <v>10</v>
      </c>
      <c r="B212" s="453"/>
      <c r="C212" s="238">
        <v>0</v>
      </c>
      <c r="D212" s="238">
        <v>0</v>
      </c>
      <c r="E212" s="238">
        <v>0</v>
      </c>
      <c r="F212" s="238">
        <v>0</v>
      </c>
      <c r="G212" s="240">
        <v>0</v>
      </c>
    </row>
    <row r="213" spans="1:8" x14ac:dyDescent="0.2">
      <c r="A213" s="500" t="s">
        <v>16</v>
      </c>
      <c r="B213" s="453"/>
      <c r="C213" s="238">
        <v>6300</v>
      </c>
      <c r="D213" s="238">
        <v>0</v>
      </c>
      <c r="E213" s="238">
        <v>0</v>
      </c>
      <c r="F213" s="238">
        <v>0</v>
      </c>
      <c r="G213" s="240">
        <v>6300</v>
      </c>
    </row>
    <row r="214" spans="1:8" x14ac:dyDescent="0.2">
      <c r="A214" s="500" t="s">
        <v>17</v>
      </c>
      <c r="B214" s="453"/>
      <c r="C214" s="238">
        <v>587011.87</v>
      </c>
      <c r="D214" s="238">
        <v>88107</v>
      </c>
      <c r="E214" s="238">
        <v>32366.720000000001</v>
      </c>
      <c r="F214" s="238">
        <v>123459</v>
      </c>
      <c r="G214" s="240">
        <v>519293.15</v>
      </c>
    </row>
    <row r="215" spans="1:8" ht="27.75" customHeight="1" x14ac:dyDescent="0.2">
      <c r="A215" s="502" t="s">
        <v>18</v>
      </c>
      <c r="B215" s="453"/>
      <c r="C215" s="238">
        <v>0</v>
      </c>
      <c r="D215" s="238">
        <v>0</v>
      </c>
      <c r="E215" s="238">
        <v>0</v>
      </c>
      <c r="F215" s="238">
        <v>0</v>
      </c>
      <c r="G215" s="240">
        <v>0</v>
      </c>
    </row>
    <row r="216" spans="1:8" ht="26.25" customHeight="1" x14ac:dyDescent="0.2">
      <c r="A216" s="502" t="s">
        <v>19</v>
      </c>
      <c r="B216" s="453"/>
      <c r="C216" s="238">
        <v>1429472</v>
      </c>
      <c r="D216" s="238">
        <v>0</v>
      </c>
      <c r="E216" s="238">
        <v>0</v>
      </c>
      <c r="F216" s="238">
        <v>0</v>
      </c>
      <c r="G216" s="240">
        <v>1429472</v>
      </c>
    </row>
    <row r="217" spans="1:8" x14ac:dyDescent="0.2">
      <c r="A217" s="500" t="s">
        <v>339</v>
      </c>
      <c r="B217" s="453"/>
      <c r="C217" s="238">
        <v>0</v>
      </c>
      <c r="D217" s="238">
        <v>0</v>
      </c>
      <c r="E217" s="238">
        <v>0</v>
      </c>
      <c r="F217" s="238">
        <v>0</v>
      </c>
      <c r="G217" s="240">
        <v>0</v>
      </c>
    </row>
    <row r="218" spans="1:8" x14ac:dyDescent="0.2">
      <c r="A218" s="500" t="s">
        <v>20</v>
      </c>
      <c r="B218" s="453"/>
      <c r="C218" s="238">
        <v>0</v>
      </c>
      <c r="D218" s="238">
        <v>0</v>
      </c>
      <c r="E218" s="238">
        <v>0</v>
      </c>
      <c r="F218" s="238">
        <v>0</v>
      </c>
      <c r="G218" s="240">
        <v>0</v>
      </c>
    </row>
    <row r="219" spans="1:8" ht="13.5" thickBot="1" x14ac:dyDescent="0.25">
      <c r="A219" s="510" t="s">
        <v>254</v>
      </c>
      <c r="B219" s="511"/>
      <c r="C219" s="238">
        <v>289552857.50999999</v>
      </c>
      <c r="D219" s="238">
        <v>19876671.199999999</v>
      </c>
      <c r="E219" s="238">
        <v>445177.52</v>
      </c>
      <c r="F219" s="238">
        <v>5730624.0999999996</v>
      </c>
      <c r="G219" s="240">
        <v>303253727.08999997</v>
      </c>
    </row>
    <row r="220" spans="1:8" ht="13.5" thickBot="1" x14ac:dyDescent="0.25">
      <c r="A220" s="494" t="s">
        <v>33</v>
      </c>
      <c r="B220" s="495"/>
      <c r="C220" s="269">
        <v>639690279.60000002</v>
      </c>
      <c r="D220" s="269">
        <v>113257729.48999999</v>
      </c>
      <c r="E220" s="269">
        <v>10373577.119999999</v>
      </c>
      <c r="F220" s="269">
        <v>8724494.6099999994</v>
      </c>
      <c r="G220" s="269">
        <v>733849937.36000001</v>
      </c>
    </row>
    <row r="221" spans="1:8" ht="5.25" customHeight="1" x14ac:dyDescent="0.2">
      <c r="A221" s="20"/>
      <c r="B221" s="20"/>
      <c r="C221" s="20"/>
      <c r="D221" s="20"/>
      <c r="E221" s="20"/>
      <c r="F221" s="20"/>
      <c r="G221" s="20"/>
    </row>
    <row r="222" spans="1:8" x14ac:dyDescent="0.2">
      <c r="A222" s="170"/>
      <c r="B222" s="170"/>
      <c r="C222" s="170"/>
      <c r="D222" s="170"/>
      <c r="E222" s="170"/>
      <c r="F222" s="170"/>
      <c r="G222" s="170"/>
    </row>
    <row r="223" spans="1:8" ht="15" x14ac:dyDescent="0.2">
      <c r="A223" s="491" t="s">
        <v>355</v>
      </c>
      <c r="B223" s="491"/>
      <c r="C223" s="491"/>
      <c r="D223" s="492"/>
      <c r="E223" s="493"/>
    </row>
    <row r="224" spans="1:8" ht="13.5" thickBot="1" x14ac:dyDescent="0.25">
      <c r="A224" s="171"/>
      <c r="B224" s="171"/>
      <c r="C224" s="171"/>
    </row>
    <row r="225" spans="1:4" ht="13.5" thickBot="1" x14ac:dyDescent="0.25">
      <c r="A225" s="444" t="s">
        <v>108</v>
      </c>
      <c r="B225" s="445"/>
      <c r="C225" s="78" t="s">
        <v>150</v>
      </c>
      <c r="D225" s="79" t="s">
        <v>151</v>
      </c>
    </row>
    <row r="226" spans="1:4" ht="13.5" thickBot="1" x14ac:dyDescent="0.25">
      <c r="A226" s="444" t="s">
        <v>302</v>
      </c>
      <c r="B226" s="445"/>
      <c r="C226" s="80">
        <f>SUM(C227:C229)</f>
        <v>0</v>
      </c>
      <c r="D226" s="80">
        <f>SUM(D227:D229)</f>
        <v>0</v>
      </c>
    </row>
    <row r="227" spans="1:4" x14ac:dyDescent="0.2">
      <c r="A227" s="446" t="s">
        <v>255</v>
      </c>
      <c r="B227" s="447"/>
      <c r="C227" s="238">
        <v>0</v>
      </c>
      <c r="D227" s="238">
        <v>0</v>
      </c>
    </row>
    <row r="228" spans="1:4" x14ac:dyDescent="0.2">
      <c r="A228" s="448" t="s">
        <v>256</v>
      </c>
      <c r="B228" s="449"/>
      <c r="C228" s="238">
        <v>0</v>
      </c>
      <c r="D228" s="238">
        <v>0</v>
      </c>
    </row>
    <row r="229" spans="1:4" ht="13.5" thickBot="1" x14ac:dyDescent="0.25">
      <c r="A229" s="479" t="s">
        <v>257</v>
      </c>
      <c r="B229" s="480"/>
      <c r="C229" s="238">
        <v>0</v>
      </c>
      <c r="D229" s="238">
        <v>0</v>
      </c>
    </row>
    <row r="230" spans="1:4" ht="26.25" customHeight="1" thickBot="1" x14ac:dyDescent="0.25">
      <c r="A230" s="444" t="s">
        <v>303</v>
      </c>
      <c r="B230" s="445"/>
      <c r="C230" s="83">
        <f>SUM(C231:C233)</f>
        <v>72027.799999999988</v>
      </c>
      <c r="D230" s="80">
        <f>SUM(D231:D233)</f>
        <v>64493.15</v>
      </c>
    </row>
    <row r="231" spans="1:4" x14ac:dyDescent="0.2">
      <c r="A231" s="446" t="s">
        <v>255</v>
      </c>
      <c r="B231" s="447"/>
      <c r="C231" s="238">
        <v>11592.8</v>
      </c>
      <c r="D231" s="238">
        <v>8116.3</v>
      </c>
    </row>
    <row r="232" spans="1:4" x14ac:dyDescent="0.2">
      <c r="A232" s="448" t="s">
        <v>256</v>
      </c>
      <c r="B232" s="449"/>
      <c r="C232" s="238">
        <v>8116.3</v>
      </c>
      <c r="D232" s="238">
        <v>8116.3</v>
      </c>
    </row>
    <row r="233" spans="1:4" ht="13.5" thickBot="1" x14ac:dyDescent="0.25">
      <c r="A233" s="479" t="s">
        <v>257</v>
      </c>
      <c r="B233" s="480"/>
      <c r="C233" s="238">
        <v>52318.7</v>
      </c>
      <c r="D233" s="238">
        <v>48260.55</v>
      </c>
    </row>
    <row r="234" spans="1:4" ht="26.25" customHeight="1" thickBot="1" x14ac:dyDescent="0.25">
      <c r="A234" s="444" t="s">
        <v>304</v>
      </c>
      <c r="B234" s="445"/>
      <c r="C234" s="289">
        <f>SUM(C235:C237)</f>
        <v>0</v>
      </c>
      <c r="D234" s="290">
        <f>SUM(D235:D237)</f>
        <v>0</v>
      </c>
    </row>
    <row r="235" spans="1:4" x14ac:dyDescent="0.2">
      <c r="A235" s="446" t="s">
        <v>255</v>
      </c>
      <c r="B235" s="447"/>
      <c r="C235" s="238">
        <v>0</v>
      </c>
      <c r="D235" s="238">
        <v>0</v>
      </c>
    </row>
    <row r="236" spans="1:4" x14ac:dyDescent="0.2">
      <c r="A236" s="448" t="s">
        <v>256</v>
      </c>
      <c r="B236" s="449"/>
      <c r="C236" s="238">
        <v>0</v>
      </c>
      <c r="D236" s="238">
        <v>0</v>
      </c>
    </row>
    <row r="237" spans="1:4" ht="13.5" thickBot="1" x14ac:dyDescent="0.25">
      <c r="A237" s="479" t="s">
        <v>257</v>
      </c>
      <c r="B237" s="480"/>
      <c r="C237" s="238">
        <v>0</v>
      </c>
      <c r="D237" s="238">
        <v>0</v>
      </c>
    </row>
    <row r="238" spans="1:4" ht="13.5" thickBot="1" x14ac:dyDescent="0.25">
      <c r="A238" s="444" t="s">
        <v>21</v>
      </c>
      <c r="B238" s="445"/>
      <c r="C238" s="85">
        <f>C230+C234+C226</f>
        <v>72027.799999999988</v>
      </c>
      <c r="D238" s="85">
        <f>D230+D234+D226</f>
        <v>64493.15</v>
      </c>
    </row>
    <row r="241" spans="1:5" ht="60.75" customHeight="1" x14ac:dyDescent="0.2">
      <c r="A241" s="481" t="s">
        <v>348</v>
      </c>
      <c r="B241" s="481"/>
      <c r="C241" s="481"/>
      <c r="D241" s="482"/>
    </row>
    <row r="242" spans="1:5" ht="13.5" thickBot="1" x14ac:dyDescent="0.25">
      <c r="A242" s="86"/>
      <c r="B242" s="86"/>
      <c r="C242" s="86"/>
    </row>
    <row r="243" spans="1:5" ht="13.5" thickBot="1" x14ac:dyDescent="0.25">
      <c r="A243" s="483" t="s">
        <v>81</v>
      </c>
      <c r="B243" s="484"/>
      <c r="C243" s="57" t="s">
        <v>232</v>
      </c>
      <c r="D243" s="87" t="s">
        <v>258</v>
      </c>
    </row>
    <row r="244" spans="1:5" ht="25.5" customHeight="1" x14ac:dyDescent="0.2">
      <c r="A244" s="503" t="s">
        <v>259</v>
      </c>
      <c r="B244" s="504"/>
      <c r="C244" s="250">
        <v>0</v>
      </c>
      <c r="D244" s="250">
        <v>0</v>
      </c>
    </row>
    <row r="245" spans="1:5" ht="26.25" customHeight="1" thickBot="1" x14ac:dyDescent="0.25">
      <c r="A245" s="464" t="s">
        <v>260</v>
      </c>
      <c r="B245" s="465"/>
      <c r="C245" s="291">
        <v>0</v>
      </c>
      <c r="D245" s="250">
        <v>0</v>
      </c>
    </row>
    <row r="246" spans="1:5" ht="13.5" thickBot="1" x14ac:dyDescent="0.25">
      <c r="A246" s="466" t="s">
        <v>33</v>
      </c>
      <c r="B246" s="467"/>
      <c r="C246" s="88">
        <f>SUM(C244:C245)</f>
        <v>0</v>
      </c>
      <c r="D246" s="88">
        <f>SUM(D244:D245)</f>
        <v>0</v>
      </c>
    </row>
    <row r="252" spans="1:5" ht="15" x14ac:dyDescent="0.2">
      <c r="A252" s="507" t="s">
        <v>312</v>
      </c>
      <c r="B252" s="507"/>
      <c r="C252" s="507"/>
      <c r="D252" s="507"/>
      <c r="E252" s="507"/>
    </row>
    <row r="253" spans="1:5" ht="13.5" thickBot="1" x14ac:dyDescent="0.25">
      <c r="A253" s="101"/>
      <c r="B253" s="101"/>
      <c r="C253" s="101"/>
      <c r="D253" s="101"/>
      <c r="E253" s="101"/>
    </row>
    <row r="254" spans="1:5" ht="26.25" thickBot="1" x14ac:dyDescent="0.25">
      <c r="A254" s="187" t="s">
        <v>261</v>
      </c>
      <c r="B254" s="597" t="s">
        <v>103</v>
      </c>
      <c r="C254" s="648"/>
      <c r="D254" s="597" t="s">
        <v>262</v>
      </c>
      <c r="E254" s="648"/>
    </row>
    <row r="255" spans="1:5" ht="13.5" thickBot="1" x14ac:dyDescent="0.25">
      <c r="A255" s="89"/>
      <c r="B255" s="90" t="s">
        <v>264</v>
      </c>
      <c r="C255" s="91" t="s">
        <v>265</v>
      </c>
      <c r="D255" s="92" t="s">
        <v>266</v>
      </c>
      <c r="E255" s="91" t="s">
        <v>267</v>
      </c>
    </row>
    <row r="256" spans="1:5" ht="13.5" thickBot="1" x14ac:dyDescent="0.25">
      <c r="A256" s="93" t="s">
        <v>263</v>
      </c>
      <c r="B256" s="597"/>
      <c r="C256" s="659"/>
      <c r="D256" s="659"/>
      <c r="E256" s="518"/>
    </row>
    <row r="257" spans="1:5" x14ac:dyDescent="0.2">
      <c r="A257" s="94" t="s">
        <v>268</v>
      </c>
      <c r="B257" s="95">
        <v>0</v>
      </c>
      <c r="C257" s="95">
        <v>0</v>
      </c>
      <c r="D257" s="96">
        <v>0</v>
      </c>
      <c r="E257" s="95">
        <v>0</v>
      </c>
    </row>
    <row r="258" spans="1:5" ht="25.5" x14ac:dyDescent="0.2">
      <c r="A258" s="94" t="s">
        <v>269</v>
      </c>
      <c r="B258" s="95">
        <v>0</v>
      </c>
      <c r="C258" s="95">
        <v>0</v>
      </c>
      <c r="D258" s="96">
        <v>0</v>
      </c>
      <c r="E258" s="95">
        <v>0</v>
      </c>
    </row>
    <row r="259" spans="1:5" x14ac:dyDescent="0.2">
      <c r="A259" s="94" t="s">
        <v>270</v>
      </c>
      <c r="B259" s="95">
        <v>0</v>
      </c>
      <c r="C259" s="95">
        <v>0</v>
      </c>
      <c r="D259" s="96">
        <v>0</v>
      </c>
      <c r="E259" s="95">
        <v>0</v>
      </c>
    </row>
    <row r="260" spans="1:5" x14ac:dyDescent="0.2">
      <c r="A260" s="94" t="s">
        <v>349</v>
      </c>
      <c r="B260" s="97">
        <f>SUM(B261:B262)</f>
        <v>0</v>
      </c>
      <c r="C260" s="97">
        <f>SUM(C261:C262)</f>
        <v>0</v>
      </c>
      <c r="D260" s="97">
        <f>SUM(D261:D262)</f>
        <v>0</v>
      </c>
      <c r="E260" s="97">
        <f>SUM(E261:E262)</f>
        <v>0</v>
      </c>
    </row>
    <row r="261" spans="1:5" x14ac:dyDescent="0.2">
      <c r="A261" s="77" t="s">
        <v>62</v>
      </c>
      <c r="B261" s="95">
        <v>0</v>
      </c>
      <c r="C261" s="95">
        <v>0</v>
      </c>
      <c r="D261" s="96">
        <v>0</v>
      </c>
      <c r="E261" s="95">
        <v>0</v>
      </c>
    </row>
    <row r="262" spans="1:5" ht="13.5" thickBot="1" x14ac:dyDescent="0.25">
      <c r="A262" s="99" t="s">
        <v>62</v>
      </c>
      <c r="B262" s="95">
        <v>0</v>
      </c>
      <c r="C262" s="95">
        <v>0</v>
      </c>
      <c r="D262" s="96">
        <v>0</v>
      </c>
      <c r="E262" s="95">
        <v>0</v>
      </c>
    </row>
    <row r="263" spans="1:5" ht="13.5" thickBot="1" x14ac:dyDescent="0.25">
      <c r="A263" s="102" t="s">
        <v>33</v>
      </c>
      <c r="B263" s="60">
        <f>SUM(B257:B260)</f>
        <v>0</v>
      </c>
      <c r="C263" s="60">
        <f>SUM(C257:C260)</f>
        <v>0</v>
      </c>
      <c r="D263" s="60">
        <f>SUM(D257:D260)</f>
        <v>0</v>
      </c>
      <c r="E263" s="60">
        <f>SUM(E257:E260)</f>
        <v>0</v>
      </c>
    </row>
    <row r="264" spans="1:5" ht="13.5" thickBot="1" x14ac:dyDescent="0.25">
      <c r="A264" s="93" t="s">
        <v>271</v>
      </c>
      <c r="B264" s="597"/>
      <c r="C264" s="659"/>
      <c r="D264" s="659"/>
      <c r="E264" s="518"/>
    </row>
    <row r="265" spans="1:5" x14ac:dyDescent="0.2">
      <c r="A265" s="94" t="s">
        <v>268</v>
      </c>
      <c r="B265" s="95">
        <v>0</v>
      </c>
      <c r="C265" s="95">
        <v>0</v>
      </c>
      <c r="D265" s="96">
        <v>0</v>
      </c>
      <c r="E265" s="95">
        <v>0</v>
      </c>
    </row>
    <row r="266" spans="1:5" ht="25.5" x14ac:dyDescent="0.2">
      <c r="A266" s="94" t="s">
        <v>269</v>
      </c>
      <c r="B266" s="95">
        <v>0</v>
      </c>
      <c r="C266" s="95">
        <v>0</v>
      </c>
      <c r="D266" s="96">
        <v>0</v>
      </c>
      <c r="E266" s="95">
        <v>0</v>
      </c>
    </row>
    <row r="267" spans="1:5" x14ac:dyDescent="0.2">
      <c r="A267" s="94" t="s">
        <v>270</v>
      </c>
      <c r="B267" s="95">
        <v>0</v>
      </c>
      <c r="C267" s="95">
        <v>0</v>
      </c>
      <c r="D267" s="96">
        <v>0</v>
      </c>
      <c r="E267" s="95">
        <v>0</v>
      </c>
    </row>
    <row r="268" spans="1:5" x14ac:dyDescent="0.2">
      <c r="A268" s="94" t="s">
        <v>349</v>
      </c>
      <c r="B268" s="97">
        <f>SUM(B269:B270)</f>
        <v>0</v>
      </c>
      <c r="C268" s="97">
        <f>SUM(C269:C270)</f>
        <v>0</v>
      </c>
      <c r="D268" s="97">
        <f>SUM(D269:D270)</f>
        <v>0</v>
      </c>
      <c r="E268" s="97">
        <f>SUM(E269:E270)</f>
        <v>0</v>
      </c>
    </row>
    <row r="269" spans="1:5" x14ac:dyDescent="0.2">
      <c r="A269" s="77" t="s">
        <v>62</v>
      </c>
      <c r="B269" s="97"/>
      <c r="C269" s="97"/>
      <c r="D269" s="98"/>
      <c r="E269" s="97"/>
    </row>
    <row r="270" spans="1:5" ht="13.5" thickBot="1" x14ac:dyDescent="0.25">
      <c r="A270" s="99" t="s">
        <v>62</v>
      </c>
      <c r="B270" s="100"/>
      <c r="C270" s="100"/>
      <c r="D270" s="101"/>
      <c r="E270" s="100"/>
    </row>
    <row r="271" spans="1:5" ht="13.5" thickBot="1" x14ac:dyDescent="0.25">
      <c r="A271" s="103" t="s">
        <v>33</v>
      </c>
      <c r="B271" s="60">
        <f>SUM(B265:B268)</f>
        <v>0</v>
      </c>
      <c r="C271" s="60">
        <f>SUM(C265:C268)</f>
        <v>0</v>
      </c>
      <c r="D271" s="60">
        <f>SUM(D265:D268)</f>
        <v>0</v>
      </c>
      <c r="E271" s="60">
        <f>SUM(E265:E268)</f>
        <v>0</v>
      </c>
    </row>
    <row r="275" spans="1:7" ht="29.25" customHeight="1" x14ac:dyDescent="0.2">
      <c r="A275" s="481" t="s">
        <v>311</v>
      </c>
      <c r="B275" s="481"/>
      <c r="C275" s="481"/>
      <c r="D275" s="481"/>
      <c r="E275" s="481"/>
      <c r="G275" s="104"/>
    </row>
    <row r="276" spans="1:7" ht="13.5" thickBot="1" x14ac:dyDescent="0.25">
      <c r="A276" s="115"/>
      <c r="G276" s="104"/>
    </row>
    <row r="277" spans="1:7" ht="64.5" thickBot="1" x14ac:dyDescent="0.25">
      <c r="A277" s="660" t="s">
        <v>152</v>
      </c>
      <c r="B277" s="661"/>
      <c r="C277" s="57" t="s">
        <v>232</v>
      </c>
      <c r="D277" s="87" t="s">
        <v>151</v>
      </c>
      <c r="E277" s="87" t="s">
        <v>333</v>
      </c>
      <c r="G277" s="172"/>
    </row>
    <row r="278" spans="1:7" ht="147" customHeight="1" x14ac:dyDescent="0.2">
      <c r="A278" s="649" t="s">
        <v>114</v>
      </c>
      <c r="B278" s="650"/>
      <c r="C278" s="309">
        <v>9459459.4000000004</v>
      </c>
      <c r="D278" s="309">
        <v>424906110.67000002</v>
      </c>
      <c r="E278" s="234" t="s">
        <v>419</v>
      </c>
      <c r="G278" s="172"/>
    </row>
    <row r="279" spans="1:7" x14ac:dyDescent="0.2">
      <c r="A279" s="450" t="s">
        <v>367</v>
      </c>
      <c r="B279" s="451"/>
      <c r="C279" s="238">
        <v>0</v>
      </c>
      <c r="D279" s="292">
        <v>0</v>
      </c>
      <c r="E279" s="81"/>
      <c r="G279" s="172"/>
    </row>
    <row r="280" spans="1:7" ht="12.75" customHeight="1" x14ac:dyDescent="0.2">
      <c r="A280" s="505" t="s">
        <v>218</v>
      </c>
      <c r="B280" s="506"/>
      <c r="C280" s="238">
        <v>0</v>
      </c>
      <c r="D280" s="238">
        <v>0</v>
      </c>
      <c r="E280" s="82"/>
      <c r="G280" s="173"/>
    </row>
    <row r="281" spans="1:7" x14ac:dyDescent="0.2">
      <c r="A281" s="489" t="s">
        <v>115</v>
      </c>
      <c r="B281" s="490"/>
      <c r="C281" s="238">
        <v>0</v>
      </c>
      <c r="D281" s="238">
        <v>0</v>
      </c>
      <c r="E281" s="82"/>
      <c r="G281" s="172"/>
    </row>
    <row r="282" spans="1:7" x14ac:dyDescent="0.2">
      <c r="A282" s="450" t="s">
        <v>330</v>
      </c>
      <c r="B282" s="451"/>
      <c r="C282" s="238">
        <v>0</v>
      </c>
      <c r="D282" s="238">
        <v>0</v>
      </c>
      <c r="E282" s="105"/>
      <c r="G282" s="172"/>
    </row>
    <row r="283" spans="1:7" x14ac:dyDescent="0.2">
      <c r="A283" s="450" t="s">
        <v>331</v>
      </c>
      <c r="B283" s="451"/>
      <c r="C283" s="238">
        <v>0</v>
      </c>
      <c r="D283" s="238">
        <v>0</v>
      </c>
      <c r="E283" s="105"/>
      <c r="G283" s="172"/>
    </row>
    <row r="284" spans="1:7" x14ac:dyDescent="0.2">
      <c r="A284" s="450" t="s">
        <v>332</v>
      </c>
      <c r="B284" s="451"/>
      <c r="C284" s="238">
        <v>0</v>
      </c>
      <c r="D284" s="238">
        <v>0</v>
      </c>
      <c r="E284" s="105"/>
      <c r="G284" s="172"/>
    </row>
    <row r="285" spans="1:7" x14ac:dyDescent="0.2">
      <c r="A285" s="450" t="s">
        <v>116</v>
      </c>
      <c r="B285" s="451"/>
      <c r="C285" s="238">
        <v>0</v>
      </c>
      <c r="D285" s="238">
        <v>0</v>
      </c>
      <c r="E285" s="82"/>
    </row>
    <row r="286" spans="1:7" ht="13.5" thickBot="1" x14ac:dyDescent="0.25">
      <c r="A286" s="662" t="s">
        <v>37</v>
      </c>
      <c r="B286" s="663"/>
      <c r="C286" s="238">
        <v>0</v>
      </c>
      <c r="D286" s="238">
        <v>0</v>
      </c>
      <c r="E286" s="106"/>
    </row>
    <row r="287" spans="1:7" ht="15.75" thickBot="1" x14ac:dyDescent="0.25">
      <c r="A287" s="646" t="s">
        <v>136</v>
      </c>
      <c r="B287" s="647"/>
      <c r="C287" s="293">
        <f>C278+C279+C281+C285+C282+C283+C284+C286</f>
        <v>9459459.4000000004</v>
      </c>
      <c r="D287" s="293">
        <f>D278+D279+D281+D285+D282+D283+D284+D286</f>
        <v>424906110.67000002</v>
      </c>
      <c r="E287" s="108"/>
    </row>
    <row r="288" spans="1:7" ht="15" x14ac:dyDescent="0.2">
      <c r="A288" s="655" t="s">
        <v>310</v>
      </c>
      <c r="B288" s="655"/>
      <c r="C288" s="655"/>
      <c r="D288" s="655"/>
    </row>
    <row r="289" spans="1:5" ht="13.5" thickBot="1" x14ac:dyDescent="0.25">
      <c r="A289" s="71"/>
      <c r="B289" s="72"/>
      <c r="C289" s="73"/>
      <c r="D289" s="73"/>
    </row>
    <row r="290" spans="1:5" ht="13.5" thickBot="1" x14ac:dyDescent="0.25">
      <c r="A290" s="653" t="s">
        <v>357</v>
      </c>
      <c r="B290" s="654"/>
      <c r="C290" s="74" t="s">
        <v>232</v>
      </c>
      <c r="D290" s="62" t="s">
        <v>258</v>
      </c>
    </row>
    <row r="291" spans="1:5" ht="32.25" customHeight="1" thickBot="1" x14ac:dyDescent="0.25">
      <c r="A291" s="508" t="s">
        <v>213</v>
      </c>
      <c r="B291" s="648"/>
      <c r="C291" s="238">
        <v>0</v>
      </c>
      <c r="D291" s="238">
        <v>0</v>
      </c>
    </row>
    <row r="292" spans="1:5" ht="13.5" thickBot="1" x14ac:dyDescent="0.25">
      <c r="A292" s="508" t="s">
        <v>214</v>
      </c>
      <c r="B292" s="648"/>
      <c r="C292" s="238">
        <v>0</v>
      </c>
      <c r="D292" s="238">
        <v>0</v>
      </c>
    </row>
    <row r="293" spans="1:5" ht="13.5" thickBot="1" x14ac:dyDescent="0.25">
      <c r="A293" s="508" t="s">
        <v>215</v>
      </c>
      <c r="B293" s="648"/>
      <c r="C293" s="238">
        <v>0</v>
      </c>
      <c r="D293" s="238">
        <v>0</v>
      </c>
    </row>
    <row r="294" spans="1:5" ht="25.5" customHeight="1" thickBot="1" x14ac:dyDescent="0.25">
      <c r="A294" s="508" t="s">
        <v>368</v>
      </c>
      <c r="B294" s="648"/>
      <c r="C294" s="238">
        <v>2861001820</v>
      </c>
      <c r="D294" s="238">
        <v>2600387160</v>
      </c>
    </row>
    <row r="295" spans="1:5" ht="27" customHeight="1" thickBot="1" x14ac:dyDescent="0.25">
      <c r="A295" s="508" t="s">
        <v>216</v>
      </c>
      <c r="B295" s="648"/>
      <c r="C295" s="238">
        <v>0</v>
      </c>
      <c r="D295" s="238">
        <v>0</v>
      </c>
    </row>
    <row r="296" spans="1:5" ht="13.5" thickBot="1" x14ac:dyDescent="0.25">
      <c r="A296" s="656" t="s">
        <v>217</v>
      </c>
      <c r="B296" s="648"/>
      <c r="C296" s="238">
        <v>0</v>
      </c>
      <c r="D296" s="238">
        <v>0</v>
      </c>
    </row>
    <row r="297" spans="1:5" ht="29.25" customHeight="1" thickBot="1" x14ac:dyDescent="0.25">
      <c r="A297" s="656" t="s">
        <v>369</v>
      </c>
      <c r="B297" s="648"/>
      <c r="C297" s="238">
        <v>0</v>
      </c>
      <c r="D297" s="238">
        <v>0</v>
      </c>
    </row>
    <row r="298" spans="1:5" ht="25.5" customHeight="1" thickBot="1" x14ac:dyDescent="0.25">
      <c r="A298" s="508" t="s">
        <v>393</v>
      </c>
      <c r="B298" s="509"/>
      <c r="C298" s="260">
        <v>0</v>
      </c>
      <c r="D298" s="260">
        <v>0</v>
      </c>
    </row>
    <row r="299" spans="1:5" ht="15.75" thickBot="1" x14ac:dyDescent="0.3">
      <c r="A299" s="656" t="s">
        <v>370</v>
      </c>
      <c r="B299" s="509"/>
      <c r="C299" s="310">
        <v>86004980.730000004</v>
      </c>
      <c r="D299" s="311">
        <v>90791547.269999996</v>
      </c>
    </row>
    <row r="300" spans="1:5" ht="13.5" customHeight="1" x14ac:dyDescent="0.2">
      <c r="A300" s="657" t="s">
        <v>0</v>
      </c>
      <c r="B300" s="658"/>
      <c r="C300" s="215"/>
      <c r="D300" s="214"/>
    </row>
    <row r="301" spans="1:5" x14ac:dyDescent="0.2">
      <c r="A301" s="501" t="s">
        <v>23</v>
      </c>
      <c r="B301" s="453"/>
      <c r="C301" s="215"/>
      <c r="D301" s="214"/>
    </row>
    <row r="302" spans="1:5" x14ac:dyDescent="0.2">
      <c r="A302" s="452" t="s">
        <v>1</v>
      </c>
      <c r="B302" s="453"/>
      <c r="C302" s="215"/>
      <c r="D302" s="214"/>
    </row>
    <row r="303" spans="1:5" ht="39.75" customHeight="1" x14ac:dyDescent="0.2">
      <c r="A303" s="643" t="s">
        <v>394</v>
      </c>
      <c r="B303" s="453"/>
      <c r="C303" s="215">
        <v>3500000</v>
      </c>
      <c r="D303" s="214">
        <v>3500000</v>
      </c>
      <c r="E303" s="257"/>
    </row>
    <row r="304" spans="1:5" x14ac:dyDescent="0.2">
      <c r="A304" s="452" t="s">
        <v>2</v>
      </c>
      <c r="B304" s="453"/>
      <c r="C304" s="215"/>
      <c r="D304" s="214"/>
    </row>
    <row r="305" spans="1:4" x14ac:dyDescent="0.2">
      <c r="A305" s="452" t="s">
        <v>3</v>
      </c>
      <c r="B305" s="453"/>
      <c r="C305" s="215"/>
      <c r="D305" s="214"/>
    </row>
    <row r="306" spans="1:4" x14ac:dyDescent="0.2">
      <c r="A306" s="452" t="s">
        <v>4</v>
      </c>
      <c r="B306" s="453"/>
      <c r="C306" s="215"/>
      <c r="D306" s="214"/>
    </row>
    <row r="307" spans="1:4" ht="26.25" customHeight="1" x14ac:dyDescent="0.2">
      <c r="A307" s="452" t="s">
        <v>5</v>
      </c>
      <c r="B307" s="453"/>
      <c r="C307" s="216">
        <v>61311605.689999998</v>
      </c>
      <c r="D307" s="216">
        <v>21225065.010000002</v>
      </c>
    </row>
    <row r="308" spans="1:4" x14ac:dyDescent="0.2">
      <c r="A308" s="452" t="s">
        <v>6</v>
      </c>
      <c r="B308" s="453"/>
      <c r="C308" s="213"/>
      <c r="D308" s="216"/>
    </row>
    <row r="309" spans="1:4" x14ac:dyDescent="0.2">
      <c r="A309" s="452" t="s">
        <v>7</v>
      </c>
      <c r="B309" s="453"/>
      <c r="C309" s="213"/>
      <c r="D309" s="216"/>
    </row>
    <row r="310" spans="1:4" x14ac:dyDescent="0.2">
      <c r="A310" s="452" t="s">
        <v>8</v>
      </c>
      <c r="B310" s="453"/>
      <c r="C310" s="213"/>
      <c r="D310" s="216"/>
    </row>
    <row r="311" spans="1:4" x14ac:dyDescent="0.2">
      <c r="A311" s="452" t="s">
        <v>9</v>
      </c>
      <c r="B311" s="453"/>
      <c r="C311" s="216">
        <v>16200</v>
      </c>
      <c r="D311" s="216">
        <v>0</v>
      </c>
    </row>
    <row r="312" spans="1:4" x14ac:dyDescent="0.2">
      <c r="A312" s="452" t="s">
        <v>10</v>
      </c>
      <c r="B312" s="453"/>
      <c r="C312" s="216"/>
      <c r="D312" s="216"/>
    </row>
    <row r="313" spans="1:4" x14ac:dyDescent="0.2">
      <c r="A313" s="500" t="s">
        <v>16</v>
      </c>
      <c r="B313" s="453"/>
      <c r="C313" s="216">
        <v>105000</v>
      </c>
      <c r="D313" s="216">
        <v>105000</v>
      </c>
    </row>
    <row r="314" spans="1:4" x14ac:dyDescent="0.2">
      <c r="A314" s="500" t="s">
        <v>17</v>
      </c>
      <c r="B314" s="453"/>
      <c r="C314" s="216">
        <v>540375</v>
      </c>
      <c r="D314" s="216">
        <v>540375</v>
      </c>
    </row>
    <row r="315" spans="1:4" ht="27" customHeight="1" x14ac:dyDescent="0.2">
      <c r="A315" s="502" t="s">
        <v>18</v>
      </c>
      <c r="B315" s="453"/>
      <c r="C315" s="213"/>
      <c r="D315" s="216"/>
    </row>
    <row r="316" spans="1:4" ht="27" customHeight="1" x14ac:dyDescent="0.2">
      <c r="A316" s="502" t="s">
        <v>19</v>
      </c>
      <c r="B316" s="453"/>
      <c r="C316" s="213"/>
      <c r="D316" s="216"/>
    </row>
    <row r="317" spans="1:4" x14ac:dyDescent="0.2">
      <c r="A317" s="500" t="s">
        <v>339</v>
      </c>
      <c r="B317" s="453"/>
      <c r="C317" s="213"/>
      <c r="D317" s="216"/>
    </row>
    <row r="318" spans="1:4" x14ac:dyDescent="0.2">
      <c r="A318" s="500" t="s">
        <v>20</v>
      </c>
      <c r="B318" s="453"/>
      <c r="C318" s="213"/>
      <c r="D318" s="216"/>
    </row>
    <row r="319" spans="1:4" ht="13.5" thickBot="1" x14ac:dyDescent="0.25">
      <c r="A319" s="510" t="s">
        <v>254</v>
      </c>
      <c r="B319" s="511"/>
      <c r="C319" s="216">
        <v>20531800.039999999</v>
      </c>
      <c r="D319" s="216">
        <v>65421107.259999998</v>
      </c>
    </row>
    <row r="320" spans="1:4" ht="15.75" thickBot="1" x14ac:dyDescent="0.25">
      <c r="A320" s="444" t="s">
        <v>33</v>
      </c>
      <c r="B320" s="648"/>
      <c r="C320" s="294">
        <f>SUM(C291:C299)</f>
        <v>2947006800.73</v>
      </c>
      <c r="D320" s="294">
        <f>SUM(D291:D299)</f>
        <v>2691178707.27</v>
      </c>
    </row>
    <row r="321" spans="1:8" x14ac:dyDescent="0.2">
      <c r="A321" s="20"/>
      <c r="B321" s="20"/>
      <c r="C321" s="20"/>
      <c r="D321" s="20"/>
    </row>
    <row r="322" spans="1:8" x14ac:dyDescent="0.2">
      <c r="A322" s="20"/>
      <c r="B322" s="20"/>
      <c r="C322" s="20"/>
      <c r="D322" s="20"/>
    </row>
    <row r="323" spans="1:8" x14ac:dyDescent="0.2">
      <c r="A323" s="651"/>
      <c r="B323" s="652"/>
      <c r="C323" s="652"/>
      <c r="D323" s="20"/>
    </row>
    <row r="326" spans="1:8" ht="15" x14ac:dyDescent="0.2">
      <c r="A326" s="746" t="s">
        <v>309</v>
      </c>
      <c r="B326" s="746"/>
      <c r="C326" s="746"/>
    </row>
    <row r="327" spans="1:8" ht="13.5" thickBot="1" x14ac:dyDescent="0.25">
      <c r="A327" s="174"/>
      <c r="B327" s="73"/>
      <c r="C327" s="73"/>
    </row>
    <row r="328" spans="1:8" ht="13.5" thickBot="1" x14ac:dyDescent="0.25">
      <c r="A328" s="444" t="s">
        <v>64</v>
      </c>
      <c r="B328" s="638"/>
      <c r="C328" s="109" t="s">
        <v>150</v>
      </c>
      <c r="D328" s="62" t="s">
        <v>151</v>
      </c>
      <c r="G328" s="637"/>
      <c r="H328" s="637"/>
    </row>
    <row r="329" spans="1:8" ht="13.5" thickBot="1" x14ac:dyDescent="0.25">
      <c r="A329" s="525" t="s">
        <v>65</v>
      </c>
      <c r="B329" s="526"/>
      <c r="C329" s="107">
        <f>SUM(C330:C339)</f>
        <v>3590865.59</v>
      </c>
      <c r="D329" s="110">
        <f>SUM(D330:D339)</f>
        <v>5020503.76</v>
      </c>
      <c r="G329" s="637"/>
      <c r="H329" s="637"/>
    </row>
    <row r="330" spans="1:8" ht="55.5" customHeight="1" x14ac:dyDescent="0.2">
      <c r="A330" s="468" t="s">
        <v>340</v>
      </c>
      <c r="B330" s="470"/>
      <c r="C330" s="238">
        <v>0</v>
      </c>
      <c r="D330" s="238">
        <v>0</v>
      </c>
      <c r="G330" s="637"/>
      <c r="H330" s="637"/>
    </row>
    <row r="331" spans="1:8" x14ac:dyDescent="0.2">
      <c r="A331" s="639" t="s">
        <v>153</v>
      </c>
      <c r="B331" s="640"/>
      <c r="C331" s="238">
        <v>0</v>
      </c>
      <c r="D331" s="238">
        <v>0</v>
      </c>
    </row>
    <row r="332" spans="1:8" x14ac:dyDescent="0.2">
      <c r="A332" s="641" t="s">
        <v>66</v>
      </c>
      <c r="B332" s="642"/>
      <c r="C332" s="238">
        <v>0</v>
      </c>
      <c r="D332" s="238">
        <v>0</v>
      </c>
    </row>
    <row r="333" spans="1:8" ht="28.5" customHeight="1" x14ac:dyDescent="0.2">
      <c r="A333" s="501" t="s">
        <v>376</v>
      </c>
      <c r="B333" s="534"/>
      <c r="C333" s="238">
        <v>0</v>
      </c>
      <c r="D333" s="238">
        <v>0</v>
      </c>
    </row>
    <row r="334" spans="1:8" ht="32.25" customHeight="1" x14ac:dyDescent="0.2">
      <c r="A334" s="501" t="s">
        <v>154</v>
      </c>
      <c r="B334" s="534"/>
      <c r="C334" s="238">
        <v>2027280.09</v>
      </c>
      <c r="D334" s="238">
        <v>4314772.91</v>
      </c>
    </row>
    <row r="335" spans="1:8" x14ac:dyDescent="0.2">
      <c r="A335" s="512" t="s">
        <v>155</v>
      </c>
      <c r="B335" s="513"/>
      <c r="C335" s="238">
        <v>0</v>
      </c>
      <c r="D335" s="238">
        <v>0</v>
      </c>
    </row>
    <row r="336" spans="1:8" x14ac:dyDescent="0.2">
      <c r="A336" s="512" t="s">
        <v>156</v>
      </c>
      <c r="B336" s="513"/>
      <c r="C336" s="238">
        <v>0</v>
      </c>
      <c r="D336" s="238">
        <v>0</v>
      </c>
    </row>
    <row r="337" spans="1:5" x14ac:dyDescent="0.2">
      <c r="A337" s="641" t="s">
        <v>67</v>
      </c>
      <c r="B337" s="642"/>
      <c r="C337" s="238">
        <v>0</v>
      </c>
      <c r="D337" s="238">
        <v>0</v>
      </c>
    </row>
    <row r="338" spans="1:5" x14ac:dyDescent="0.2">
      <c r="A338" s="512" t="s">
        <v>157</v>
      </c>
      <c r="B338" s="513"/>
      <c r="C338" s="238">
        <v>0</v>
      </c>
      <c r="D338" s="238">
        <v>0</v>
      </c>
    </row>
    <row r="339" spans="1:5" ht="13.5" thickBot="1" x14ac:dyDescent="0.25">
      <c r="A339" s="644" t="s">
        <v>37</v>
      </c>
      <c r="B339" s="645"/>
      <c r="C339" s="238">
        <v>1563585.5</v>
      </c>
      <c r="D339" s="260">
        <v>705730.85</v>
      </c>
    </row>
    <row r="340" spans="1:5" ht="13.5" thickBot="1" x14ac:dyDescent="0.25">
      <c r="A340" s="525" t="s">
        <v>68</v>
      </c>
      <c r="B340" s="526"/>
      <c r="C340" s="253">
        <f>SUM(C341:C350)</f>
        <v>39247055.240000002</v>
      </c>
      <c r="D340" s="346">
        <v>49700488.219999999</v>
      </c>
    </row>
    <row r="341" spans="1:5" ht="59.25" customHeight="1" x14ac:dyDescent="0.2">
      <c r="A341" s="468" t="s">
        <v>340</v>
      </c>
      <c r="B341" s="470"/>
      <c r="C341" s="238">
        <v>0</v>
      </c>
      <c r="D341" s="292">
        <v>0</v>
      </c>
    </row>
    <row r="342" spans="1:5" x14ac:dyDescent="0.2">
      <c r="A342" s="639" t="s">
        <v>153</v>
      </c>
      <c r="B342" s="640"/>
      <c r="C342" s="238">
        <v>2019419.62</v>
      </c>
      <c r="D342" s="238">
        <v>4489486.66</v>
      </c>
    </row>
    <row r="343" spans="1:5" x14ac:dyDescent="0.2">
      <c r="A343" s="641" t="s">
        <v>66</v>
      </c>
      <c r="B343" s="642"/>
      <c r="C343" s="238">
        <v>0</v>
      </c>
      <c r="D343" s="238">
        <v>0</v>
      </c>
    </row>
    <row r="344" spans="1:5" ht="27.75" customHeight="1" x14ac:dyDescent="0.2">
      <c r="A344" s="501" t="s">
        <v>376</v>
      </c>
      <c r="B344" s="534"/>
      <c r="C344" s="238">
        <v>0</v>
      </c>
      <c r="D344" s="238">
        <v>0</v>
      </c>
      <c r="E344" s="188"/>
    </row>
    <row r="345" spans="1:5" ht="24.75" customHeight="1" x14ac:dyDescent="0.2">
      <c r="A345" s="501" t="s">
        <v>154</v>
      </c>
      <c r="B345" s="534"/>
      <c r="C345" s="238">
        <v>35537023.770000003</v>
      </c>
      <c r="D345" s="238">
        <v>35084212.009999998</v>
      </c>
    </row>
    <row r="346" spans="1:5" x14ac:dyDescent="0.2">
      <c r="A346" s="501" t="s">
        <v>155</v>
      </c>
      <c r="B346" s="534"/>
      <c r="C346" s="238">
        <v>0</v>
      </c>
      <c r="D346" s="238">
        <v>0</v>
      </c>
    </row>
    <row r="347" spans="1:5" x14ac:dyDescent="0.2">
      <c r="A347" s="512" t="s">
        <v>156</v>
      </c>
      <c r="B347" s="513"/>
      <c r="C347" s="238">
        <v>34788</v>
      </c>
      <c r="D347" s="238">
        <v>8533040</v>
      </c>
    </row>
    <row r="348" spans="1:5" x14ac:dyDescent="0.2">
      <c r="A348" s="512" t="s">
        <v>158</v>
      </c>
      <c r="B348" s="513"/>
      <c r="C348" s="238">
        <v>430.81</v>
      </c>
      <c r="D348" s="238">
        <v>3682.97</v>
      </c>
    </row>
    <row r="349" spans="1:5" x14ac:dyDescent="0.2">
      <c r="A349" s="512" t="s">
        <v>157</v>
      </c>
      <c r="B349" s="513"/>
      <c r="C349" s="238">
        <v>0</v>
      </c>
      <c r="D349" s="238">
        <v>0</v>
      </c>
    </row>
    <row r="350" spans="1:5" ht="13.5" thickBot="1" x14ac:dyDescent="0.25">
      <c r="A350" s="631" t="s">
        <v>395</v>
      </c>
      <c r="B350" s="632"/>
      <c r="C350" s="238">
        <v>1655393.04</v>
      </c>
      <c r="D350" s="260">
        <v>1590066.58</v>
      </c>
    </row>
    <row r="351" spans="1:5" ht="13.5" thickBot="1" x14ac:dyDescent="0.25">
      <c r="A351" s="635" t="s">
        <v>105</v>
      </c>
      <c r="B351" s="636"/>
      <c r="C351" s="111">
        <f>C329+C340</f>
        <v>42837920.829999998</v>
      </c>
      <c r="D351" s="346">
        <v>54720991.979999997</v>
      </c>
    </row>
    <row r="356" spans="1:5" ht="15" x14ac:dyDescent="0.25">
      <c r="A356" s="627" t="s">
        <v>308</v>
      </c>
      <c r="B356" s="627"/>
      <c r="C356" s="627"/>
      <c r="D356" s="628"/>
      <c r="E356" s="628"/>
    </row>
    <row r="357" spans="1:5" ht="13.5" thickBot="1" x14ac:dyDescent="0.25">
      <c r="A357" s="73"/>
      <c r="B357" s="73"/>
      <c r="C357" s="73"/>
      <c r="D357" s="20"/>
    </row>
    <row r="358" spans="1:5" ht="13.5" thickBot="1" x14ac:dyDescent="0.25">
      <c r="A358" s="633" t="s">
        <v>163</v>
      </c>
      <c r="B358" s="634"/>
      <c r="C358" s="112" t="s">
        <v>150</v>
      </c>
      <c r="D358" s="79" t="s">
        <v>258</v>
      </c>
    </row>
    <row r="359" spans="1:5" x14ac:dyDescent="0.2">
      <c r="A359" s="629" t="s">
        <v>11</v>
      </c>
      <c r="B359" s="630"/>
      <c r="C359" s="113">
        <f>SUM(C360:C366)</f>
        <v>0</v>
      </c>
      <c r="D359" s="113">
        <f>SUM(D360:D366)</f>
        <v>0</v>
      </c>
    </row>
    <row r="360" spans="1:5" x14ac:dyDescent="0.2">
      <c r="A360" s="529" t="s">
        <v>164</v>
      </c>
      <c r="B360" s="530"/>
      <c r="C360" s="238">
        <v>0</v>
      </c>
      <c r="D360" s="238">
        <v>0</v>
      </c>
    </row>
    <row r="361" spans="1:5" x14ac:dyDescent="0.2">
      <c r="A361" s="529" t="s">
        <v>165</v>
      </c>
      <c r="B361" s="530"/>
      <c r="C361" s="238">
        <v>0</v>
      </c>
      <c r="D361" s="238">
        <v>0</v>
      </c>
    </row>
    <row r="362" spans="1:5" ht="27.75" customHeight="1" x14ac:dyDescent="0.2">
      <c r="A362" s="452" t="s">
        <v>166</v>
      </c>
      <c r="B362" s="531"/>
      <c r="C362" s="238">
        <v>0</v>
      </c>
      <c r="D362" s="238">
        <v>0</v>
      </c>
    </row>
    <row r="363" spans="1:5" x14ac:dyDescent="0.2">
      <c r="A363" s="452" t="s">
        <v>167</v>
      </c>
      <c r="B363" s="531"/>
      <c r="C363" s="238">
        <v>0</v>
      </c>
      <c r="D363" s="238">
        <v>0</v>
      </c>
    </row>
    <row r="364" spans="1:5" x14ac:dyDescent="0.2">
      <c r="A364" s="452" t="s">
        <v>274</v>
      </c>
      <c r="B364" s="531"/>
      <c r="C364" s="238">
        <v>0</v>
      </c>
      <c r="D364" s="238">
        <v>0</v>
      </c>
    </row>
    <row r="365" spans="1:5" x14ac:dyDescent="0.2">
      <c r="A365" s="452" t="s">
        <v>12</v>
      </c>
      <c r="B365" s="531"/>
      <c r="C365" s="238">
        <v>0</v>
      </c>
      <c r="D365" s="238">
        <v>0</v>
      </c>
    </row>
    <row r="366" spans="1:5" x14ac:dyDescent="0.2">
      <c r="A366" s="452" t="s">
        <v>254</v>
      </c>
      <c r="B366" s="531"/>
      <c r="C366" s="238">
        <v>0</v>
      </c>
      <c r="D366" s="238">
        <v>0</v>
      </c>
    </row>
    <row r="367" spans="1:5" x14ac:dyDescent="0.2">
      <c r="A367" s="532" t="s">
        <v>168</v>
      </c>
      <c r="B367" s="533"/>
      <c r="C367" s="243">
        <f>C368+C369+C371</f>
        <v>0</v>
      </c>
      <c r="D367" s="244">
        <f>D368+D369+D371</f>
        <v>0</v>
      </c>
    </row>
    <row r="368" spans="1:5" x14ac:dyDescent="0.2">
      <c r="A368" s="512" t="s">
        <v>76</v>
      </c>
      <c r="B368" s="513"/>
      <c r="C368" s="238">
        <v>0</v>
      </c>
      <c r="D368" s="238">
        <v>0</v>
      </c>
    </row>
    <row r="369" spans="1:5" x14ac:dyDescent="0.2">
      <c r="A369" s="512" t="s">
        <v>169</v>
      </c>
      <c r="B369" s="513"/>
      <c r="C369" s="238">
        <v>0</v>
      </c>
      <c r="D369" s="238">
        <v>0</v>
      </c>
    </row>
    <row r="370" spans="1:5" x14ac:dyDescent="0.2">
      <c r="A370" s="521" t="s">
        <v>170</v>
      </c>
      <c r="B370" s="522"/>
      <c r="C370" s="238">
        <v>0</v>
      </c>
      <c r="D370" s="238">
        <v>0</v>
      </c>
    </row>
    <row r="371" spans="1:5" ht="13.5" thickBot="1" x14ac:dyDescent="0.25">
      <c r="A371" s="752" t="s">
        <v>254</v>
      </c>
      <c r="B371" s="753"/>
      <c r="C371" s="238">
        <v>0</v>
      </c>
      <c r="D371" s="238">
        <v>0</v>
      </c>
    </row>
    <row r="372" spans="1:5" ht="13.5" thickBot="1" x14ac:dyDescent="0.25">
      <c r="A372" s="635" t="s">
        <v>105</v>
      </c>
      <c r="B372" s="636"/>
      <c r="C372" s="114">
        <f>C359+C367</f>
        <v>0</v>
      </c>
      <c r="D372" s="114">
        <f>D359+D367</f>
        <v>0</v>
      </c>
    </row>
    <row r="375" spans="1:5" ht="26.25" customHeight="1" x14ac:dyDescent="0.2">
      <c r="A375" s="491" t="s">
        <v>334</v>
      </c>
      <c r="B375" s="520"/>
      <c r="C375" s="520"/>
      <c r="D375" s="520"/>
    </row>
    <row r="376" spans="1:5" ht="13.5" thickBot="1" x14ac:dyDescent="0.25">
      <c r="B376" s="115"/>
    </row>
    <row r="377" spans="1:5" ht="13.5" thickBot="1" x14ac:dyDescent="0.25">
      <c r="A377" s="754"/>
      <c r="B377" s="755"/>
      <c r="C377" s="116" t="s">
        <v>232</v>
      </c>
      <c r="D377" s="87" t="s">
        <v>151</v>
      </c>
    </row>
    <row r="378" spans="1:5" ht="13.5" thickBot="1" x14ac:dyDescent="0.25">
      <c r="A378" s="505" t="s">
        <v>224</v>
      </c>
      <c r="B378" s="506"/>
      <c r="C378" s="302">
        <v>125739184.66</v>
      </c>
      <c r="D378" s="302">
        <v>136036022.49000001</v>
      </c>
    </row>
    <row r="379" spans="1:5" ht="15.75" thickBot="1" x14ac:dyDescent="0.25">
      <c r="A379" s="525" t="s">
        <v>136</v>
      </c>
      <c r="B379" s="526"/>
      <c r="C379" s="263">
        <f>SUM(C378:C378)</f>
        <v>125739184.66</v>
      </c>
      <c r="D379" s="263">
        <f>SUM(D378:D378)</f>
        <v>136036022.49000001</v>
      </c>
    </row>
    <row r="382" spans="1:5" ht="14.45" customHeight="1" x14ac:dyDescent="0.2">
      <c r="A382" s="491" t="s">
        <v>307</v>
      </c>
      <c r="B382" s="491"/>
      <c r="C382" s="491"/>
      <c r="D382" s="491"/>
      <c r="E382" s="491"/>
    </row>
    <row r="383" spans="1:5" ht="13.5" thickBot="1" x14ac:dyDescent="0.25">
      <c r="E383" s="20"/>
    </row>
    <row r="384" spans="1:5" ht="26.25" thickBot="1" x14ac:dyDescent="0.25">
      <c r="A384" s="483" t="s">
        <v>108</v>
      </c>
      <c r="B384" s="518"/>
      <c r="C384" s="55" t="s">
        <v>272</v>
      </c>
      <c r="D384" s="55" t="s">
        <v>273</v>
      </c>
      <c r="E384" s="20"/>
    </row>
    <row r="385" spans="1:9" ht="13.5" thickBot="1" x14ac:dyDescent="0.25">
      <c r="A385" s="523" t="s">
        <v>356</v>
      </c>
      <c r="B385" s="524"/>
      <c r="C385" s="238">
        <v>12914214.310000001</v>
      </c>
      <c r="D385" s="238">
        <v>15486597.300000001</v>
      </c>
      <c r="E385" s="20"/>
    </row>
    <row r="386" spans="1:9" x14ac:dyDescent="0.2">
      <c r="A386" s="20"/>
      <c r="B386" s="20"/>
      <c r="C386" s="20"/>
      <c r="D386" s="20"/>
      <c r="E386" s="20"/>
    </row>
    <row r="387" spans="1:9" ht="29.25" customHeight="1" x14ac:dyDescent="0.2">
      <c r="A387" s="516" t="s">
        <v>354</v>
      </c>
      <c r="B387" s="516"/>
      <c r="C387" s="516"/>
      <c r="D387" s="517"/>
      <c r="E387" s="517"/>
    </row>
    <row r="392" spans="1:9" ht="15" x14ac:dyDescent="0.2">
      <c r="A392" s="519" t="s">
        <v>335</v>
      </c>
      <c r="B392" s="519"/>
      <c r="C392" s="519"/>
      <c r="D392" s="519"/>
      <c r="E392" s="519"/>
      <c r="F392" s="519"/>
      <c r="G392" s="519"/>
      <c r="H392" s="519"/>
      <c r="I392" s="519"/>
    </row>
    <row r="394" spans="1:9" ht="15" x14ac:dyDescent="0.2">
      <c r="A394" s="519" t="s">
        <v>306</v>
      </c>
      <c r="B394" s="519"/>
      <c r="C394" s="519"/>
      <c r="D394" s="519"/>
      <c r="E394" s="519"/>
      <c r="F394" s="519"/>
      <c r="G394" s="519"/>
      <c r="H394" s="519"/>
      <c r="I394" s="519"/>
    </row>
    <row r="395" spans="1:9" ht="13.5" thickBot="1" x14ac:dyDescent="0.25">
      <c r="A395" s="175"/>
      <c r="B395" s="175"/>
      <c r="C395" s="175"/>
      <c r="D395" s="175"/>
      <c r="E395" s="175"/>
      <c r="F395" s="175"/>
      <c r="G395" s="175"/>
      <c r="H395" s="175"/>
      <c r="I395" s="118"/>
    </row>
    <row r="396" spans="1:9" ht="26.25" thickBot="1" x14ac:dyDescent="0.25">
      <c r="A396" s="527" t="s">
        <v>102</v>
      </c>
      <c r="B396" s="462" t="s">
        <v>50</v>
      </c>
      <c r="C396" s="514"/>
      <c r="D396" s="515"/>
      <c r="E396" s="76" t="s">
        <v>129</v>
      </c>
      <c r="F396" s="462" t="s">
        <v>51</v>
      </c>
      <c r="G396" s="514"/>
      <c r="H396" s="515"/>
      <c r="I396" s="190" t="s">
        <v>146</v>
      </c>
    </row>
    <row r="397" spans="1:9" ht="64.5" thickBot="1" x14ac:dyDescent="0.25">
      <c r="A397" s="528"/>
      <c r="B397" s="119" t="s">
        <v>128</v>
      </c>
      <c r="C397" s="120" t="s">
        <v>113</v>
      </c>
      <c r="D397" s="121" t="s">
        <v>40</v>
      </c>
      <c r="E397" s="122" t="s">
        <v>222</v>
      </c>
      <c r="F397" s="119" t="s">
        <v>128</v>
      </c>
      <c r="G397" s="120" t="s">
        <v>130</v>
      </c>
      <c r="H397" s="121" t="s">
        <v>145</v>
      </c>
      <c r="I397" s="191"/>
    </row>
    <row r="398" spans="1:9" s="248" customFormat="1" ht="26.25" thickBot="1" x14ac:dyDescent="0.25">
      <c r="A398" s="201" t="s">
        <v>390</v>
      </c>
      <c r="B398" s="240">
        <v>6124202691.8599997</v>
      </c>
      <c r="C398" s="240">
        <v>0</v>
      </c>
      <c r="D398" s="240">
        <v>0</v>
      </c>
      <c r="E398" s="240">
        <v>28382773.600000001</v>
      </c>
      <c r="F398" s="240">
        <v>0</v>
      </c>
      <c r="G398" s="240">
        <v>0</v>
      </c>
      <c r="H398" s="240">
        <v>0</v>
      </c>
      <c r="I398" s="231">
        <f>SUM(B398:H398)</f>
        <v>6152585465.46</v>
      </c>
    </row>
    <row r="399" spans="1:9" ht="13.5" thickBot="1" x14ac:dyDescent="0.25">
      <c r="A399" s="123" t="s">
        <v>52</v>
      </c>
      <c r="B399" s="124">
        <f t="shared" ref="B399:I399" si="2">SUM(B400:B402)</f>
        <v>599975000</v>
      </c>
      <c r="C399" s="125">
        <f t="shared" si="2"/>
        <v>0</v>
      </c>
      <c r="D399" s="126">
        <f t="shared" si="2"/>
        <v>0</v>
      </c>
      <c r="E399" s="123">
        <f t="shared" si="2"/>
        <v>0</v>
      </c>
      <c r="F399" s="124">
        <f t="shared" si="2"/>
        <v>0</v>
      </c>
      <c r="G399" s="124">
        <f t="shared" si="2"/>
        <v>0</v>
      </c>
      <c r="H399" s="123">
        <f t="shared" si="2"/>
        <v>0</v>
      </c>
      <c r="I399" s="123">
        <f t="shared" si="2"/>
        <v>599975000</v>
      </c>
    </row>
    <row r="400" spans="1:9" x14ac:dyDescent="0.2">
      <c r="A400" s="217" t="s">
        <v>53</v>
      </c>
      <c r="B400" s="238">
        <v>599975000</v>
      </c>
      <c r="C400" s="238">
        <v>0</v>
      </c>
      <c r="D400" s="238">
        <v>0</v>
      </c>
      <c r="E400" s="238">
        <v>0</v>
      </c>
      <c r="F400" s="238">
        <v>0</v>
      </c>
      <c r="G400" s="238">
        <v>0</v>
      </c>
      <c r="H400" s="238">
        <v>0</v>
      </c>
      <c r="I400" s="218">
        <f>SUM(B400:H400)</f>
        <v>599975000</v>
      </c>
    </row>
    <row r="401" spans="1:9" x14ac:dyDescent="0.2">
      <c r="A401" s="219" t="s">
        <v>54</v>
      </c>
      <c r="B401" s="238">
        <v>0</v>
      </c>
      <c r="C401" s="238">
        <v>0</v>
      </c>
      <c r="D401" s="238">
        <v>0</v>
      </c>
      <c r="E401" s="238">
        <v>0</v>
      </c>
      <c r="F401" s="238">
        <v>0</v>
      </c>
      <c r="G401" s="238">
        <v>0</v>
      </c>
      <c r="H401" s="238">
        <v>0</v>
      </c>
      <c r="I401" s="218">
        <f>SUM(B401:H401)</f>
        <v>0</v>
      </c>
    </row>
    <row r="402" spans="1:9" ht="13.5" thickBot="1" x14ac:dyDescent="0.25">
      <c r="A402" s="220" t="s">
        <v>55</v>
      </c>
      <c r="B402" s="238">
        <v>0</v>
      </c>
      <c r="C402" s="238">
        <v>0</v>
      </c>
      <c r="D402" s="238">
        <v>0</v>
      </c>
      <c r="E402" s="238">
        <v>0</v>
      </c>
      <c r="F402" s="238">
        <v>0</v>
      </c>
      <c r="G402" s="238">
        <v>0</v>
      </c>
      <c r="H402" s="238">
        <v>0</v>
      </c>
      <c r="I402" s="218">
        <f>SUM(B402:H402)</f>
        <v>0</v>
      </c>
    </row>
    <row r="403" spans="1:9" ht="13.5" thickBot="1" x14ac:dyDescent="0.25">
      <c r="A403" s="123" t="s">
        <v>56</v>
      </c>
      <c r="B403" s="347">
        <f t="shared" ref="B403:I403" si="3">SUM(B404:B407)</f>
        <v>100779022</v>
      </c>
      <c r="C403" s="348">
        <f t="shared" si="3"/>
        <v>0</v>
      </c>
      <c r="D403" s="349">
        <f t="shared" si="3"/>
        <v>0</v>
      </c>
      <c r="E403" s="231">
        <f t="shared" si="3"/>
        <v>0</v>
      </c>
      <c r="F403" s="347">
        <f t="shared" si="3"/>
        <v>0</v>
      </c>
      <c r="G403" s="347">
        <f t="shared" si="3"/>
        <v>0</v>
      </c>
      <c r="H403" s="231">
        <f t="shared" si="3"/>
        <v>0</v>
      </c>
      <c r="I403" s="231">
        <f t="shared" si="3"/>
        <v>100779022</v>
      </c>
    </row>
    <row r="404" spans="1:9" ht="13.5" customHeight="1" x14ac:dyDescent="0.2">
      <c r="A404" s="221" t="s">
        <v>57</v>
      </c>
      <c r="B404" s="238">
        <v>99794153.939999998</v>
      </c>
      <c r="C404" s="238">
        <v>0</v>
      </c>
      <c r="D404" s="238">
        <v>0</v>
      </c>
      <c r="E404" s="238">
        <v>0</v>
      </c>
      <c r="F404" s="238">
        <v>0</v>
      </c>
      <c r="G404" s="238">
        <v>0</v>
      </c>
      <c r="H404" s="238">
        <v>0</v>
      </c>
      <c r="I404" s="218">
        <f>SUM(B404:H404)</f>
        <v>99794153.939999998</v>
      </c>
    </row>
    <row r="405" spans="1:9" x14ac:dyDescent="0.2">
      <c r="A405" s="221" t="s">
        <v>58</v>
      </c>
      <c r="B405" s="238">
        <v>0</v>
      </c>
      <c r="C405" s="238">
        <v>0</v>
      </c>
      <c r="D405" s="238">
        <v>0</v>
      </c>
      <c r="E405" s="238">
        <v>0</v>
      </c>
      <c r="F405" s="238">
        <v>0</v>
      </c>
      <c r="G405" s="238">
        <v>0</v>
      </c>
      <c r="H405" s="238">
        <v>0</v>
      </c>
      <c r="I405" s="218">
        <f>SUM(B405:H405)</f>
        <v>0</v>
      </c>
    </row>
    <row r="406" spans="1:9" x14ac:dyDescent="0.2">
      <c r="A406" s="221" t="s">
        <v>59</v>
      </c>
      <c r="B406" s="238">
        <v>984868.06</v>
      </c>
      <c r="C406" s="238">
        <v>0</v>
      </c>
      <c r="D406" s="238">
        <v>0</v>
      </c>
      <c r="E406" s="238">
        <v>0</v>
      </c>
      <c r="F406" s="238">
        <v>0</v>
      </c>
      <c r="G406" s="238">
        <v>0</v>
      </c>
      <c r="H406" s="238">
        <v>0</v>
      </c>
      <c r="I406" s="218">
        <f>SUM(B406:H406)</f>
        <v>984868.06</v>
      </c>
    </row>
    <row r="407" spans="1:9" ht="13.5" thickBot="1" x14ac:dyDescent="0.25">
      <c r="A407" s="222" t="s">
        <v>60</v>
      </c>
      <c r="B407" s="238">
        <v>0</v>
      </c>
      <c r="C407" s="238">
        <v>0</v>
      </c>
      <c r="D407" s="238">
        <v>0</v>
      </c>
      <c r="E407" s="238">
        <v>0</v>
      </c>
      <c r="F407" s="238">
        <v>0</v>
      </c>
      <c r="G407" s="238">
        <v>0</v>
      </c>
      <c r="H407" s="238">
        <v>0</v>
      </c>
      <c r="I407" s="218">
        <f>SUM(B407:H407)</f>
        <v>0</v>
      </c>
    </row>
    <row r="408" spans="1:9" ht="26.25" customHeight="1" thickBot="1" x14ac:dyDescent="0.25">
      <c r="A408" s="202" t="s">
        <v>362</v>
      </c>
      <c r="B408" s="203">
        <f t="shared" ref="B408:I408" si="4">B398+B399-B403</f>
        <v>6623398669.8599997</v>
      </c>
      <c r="C408" s="203">
        <f t="shared" si="4"/>
        <v>0</v>
      </c>
      <c r="D408" s="203">
        <f t="shared" si="4"/>
        <v>0</v>
      </c>
      <c r="E408" s="204">
        <f t="shared" si="4"/>
        <v>28382773.600000001</v>
      </c>
      <c r="F408" s="203">
        <f t="shared" si="4"/>
        <v>0</v>
      </c>
      <c r="G408" s="203">
        <f t="shared" si="4"/>
        <v>0</v>
      </c>
      <c r="H408" s="204">
        <f t="shared" si="4"/>
        <v>0</v>
      </c>
      <c r="I408" s="204">
        <f t="shared" si="4"/>
        <v>6651781443.46</v>
      </c>
    </row>
    <row r="409" spans="1:9" ht="40.5" customHeight="1" thickBot="1" x14ac:dyDescent="0.25">
      <c r="A409" s="201" t="s">
        <v>363</v>
      </c>
      <c r="B409" s="254">
        <v>55233662.079999998</v>
      </c>
      <c r="C409" s="254">
        <v>0</v>
      </c>
      <c r="D409" s="254">
        <v>0</v>
      </c>
      <c r="E409" s="254">
        <v>17528100.890000001</v>
      </c>
      <c r="F409" s="254">
        <v>0</v>
      </c>
      <c r="G409" s="254">
        <v>0</v>
      </c>
      <c r="H409" s="254">
        <v>0</v>
      </c>
      <c r="I409" s="205">
        <f>SUM(B409:H409)</f>
        <v>72761762.969999999</v>
      </c>
    </row>
    <row r="410" spans="1:9" x14ac:dyDescent="0.2">
      <c r="A410" s="226" t="s">
        <v>52</v>
      </c>
      <c r="B410" s="255">
        <v>30701161.129999999</v>
      </c>
      <c r="C410" s="255">
        <v>0</v>
      </c>
      <c r="D410" s="255">
        <v>0</v>
      </c>
      <c r="E410" s="255">
        <v>1269239.3899999999</v>
      </c>
      <c r="F410" s="255">
        <v>0</v>
      </c>
      <c r="G410" s="255">
        <v>0</v>
      </c>
      <c r="H410" s="255">
        <v>0</v>
      </c>
      <c r="I410" s="228">
        <f>SUM(B410:H410)</f>
        <v>31970400.52</v>
      </c>
    </row>
    <row r="411" spans="1:9" ht="13.5" thickBot="1" x14ac:dyDescent="0.25">
      <c r="A411" s="225" t="s">
        <v>56</v>
      </c>
      <c r="B411" s="255">
        <v>24372215.25</v>
      </c>
      <c r="C411" s="255">
        <v>0</v>
      </c>
      <c r="D411" s="255">
        <v>0</v>
      </c>
      <c r="E411" s="255">
        <v>0</v>
      </c>
      <c r="F411" s="255">
        <v>0</v>
      </c>
      <c r="G411" s="255">
        <v>0</v>
      </c>
      <c r="H411" s="255">
        <v>0</v>
      </c>
      <c r="I411" s="227">
        <f>SUM(B411:H411)</f>
        <v>24372215.25</v>
      </c>
    </row>
    <row r="412" spans="1:9" ht="41.25" customHeight="1" thickBot="1" x14ac:dyDescent="0.25">
      <c r="A412" s="206" t="s">
        <v>361</v>
      </c>
      <c r="B412" s="254">
        <v>61562607.960000001</v>
      </c>
      <c r="C412" s="254">
        <v>0</v>
      </c>
      <c r="D412" s="254">
        <v>0</v>
      </c>
      <c r="E412" s="254">
        <v>18797340.280000001</v>
      </c>
      <c r="F412" s="254">
        <v>0</v>
      </c>
      <c r="G412" s="254">
        <v>0</v>
      </c>
      <c r="H412" s="254">
        <v>0</v>
      </c>
      <c r="I412" s="205">
        <f t="shared" ref="I412" si="5">I409+I410-I411</f>
        <v>80359948.239999995</v>
      </c>
    </row>
    <row r="413" spans="1:9" ht="26.25" customHeight="1" thickBot="1" x14ac:dyDescent="0.25">
      <c r="A413" s="197" t="s">
        <v>396</v>
      </c>
      <c r="B413" s="84">
        <f t="shared" ref="B413:I413" si="6">B398-B409</f>
        <v>6068969029.7799997</v>
      </c>
      <c r="C413" s="84">
        <f t="shared" si="6"/>
        <v>0</v>
      </c>
      <c r="D413" s="84">
        <f t="shared" si="6"/>
        <v>0</v>
      </c>
      <c r="E413" s="84">
        <f t="shared" si="6"/>
        <v>10854672.710000001</v>
      </c>
      <c r="F413" s="84">
        <f t="shared" si="6"/>
        <v>0</v>
      </c>
      <c r="G413" s="84">
        <f t="shared" si="6"/>
        <v>0</v>
      </c>
      <c r="H413" s="84">
        <f t="shared" si="6"/>
        <v>0</v>
      </c>
      <c r="I413" s="84">
        <f t="shared" si="6"/>
        <v>6079823702.4899998</v>
      </c>
    </row>
    <row r="414" spans="1:9" ht="26.25" customHeight="1" thickBot="1" x14ac:dyDescent="0.25">
      <c r="A414" s="224" t="s">
        <v>397</v>
      </c>
      <c r="B414" s="84">
        <f>B408-B412</f>
        <v>6561836061.8999996</v>
      </c>
      <c r="C414" s="84">
        <f t="shared" ref="C414:I414" si="7">C408-C412</f>
        <v>0</v>
      </c>
      <c r="D414" s="84">
        <f t="shared" si="7"/>
        <v>0</v>
      </c>
      <c r="E414" s="84">
        <f t="shared" si="7"/>
        <v>9585433.3200000003</v>
      </c>
      <c r="F414" s="84">
        <f t="shared" si="7"/>
        <v>0</v>
      </c>
      <c r="G414" s="84">
        <f t="shared" si="7"/>
        <v>0</v>
      </c>
      <c r="H414" s="84">
        <f t="shared" si="7"/>
        <v>0</v>
      </c>
      <c r="I414" s="84">
        <f t="shared" si="7"/>
        <v>6571421495.2200003</v>
      </c>
    </row>
    <row r="415" spans="1:9" ht="26.25" customHeight="1" x14ac:dyDescent="0.2">
      <c r="A415" s="127"/>
      <c r="B415" s="128"/>
      <c r="C415" s="128"/>
      <c r="D415" s="128"/>
      <c r="E415" s="128"/>
      <c r="F415" s="128"/>
      <c r="G415" s="128"/>
      <c r="H415" s="128"/>
      <c r="I415" s="128"/>
    </row>
    <row r="417" spans="1:9" ht="15" x14ac:dyDescent="0.2">
      <c r="A417" s="481" t="s">
        <v>305</v>
      </c>
      <c r="B417" s="609"/>
      <c r="C417" s="609"/>
    </row>
    <row r="418" spans="1:9" ht="13.5" thickBot="1" x14ac:dyDescent="0.25">
      <c r="A418" s="73"/>
      <c r="B418" s="129"/>
      <c r="C418" s="129"/>
      <c r="E418" s="176"/>
      <c r="F418" s="176"/>
      <c r="G418" s="176"/>
      <c r="H418" s="176"/>
      <c r="I418" s="176"/>
    </row>
    <row r="419" spans="1:9" ht="13.5" thickBot="1" x14ac:dyDescent="0.25">
      <c r="A419" s="462" t="s">
        <v>131</v>
      </c>
      <c r="B419" s="515"/>
      <c r="C419" s="130" t="s">
        <v>150</v>
      </c>
      <c r="D419" s="62" t="s">
        <v>258</v>
      </c>
    </row>
    <row r="420" spans="1:9" x14ac:dyDescent="0.2">
      <c r="A420" s="625" t="s">
        <v>137</v>
      </c>
      <c r="B420" s="626"/>
      <c r="C420" s="240">
        <v>63245.05</v>
      </c>
      <c r="D420" s="240">
        <v>549312.51</v>
      </c>
      <c r="E420" s="131"/>
      <c r="F420" s="131"/>
      <c r="G420" s="131"/>
      <c r="H420" s="131"/>
      <c r="I420" s="131"/>
    </row>
    <row r="421" spans="1:9" x14ac:dyDescent="0.2">
      <c r="A421" s="535" t="s">
        <v>138</v>
      </c>
      <c r="B421" s="536"/>
      <c r="C421" s="240">
        <v>61995713.43</v>
      </c>
      <c r="D421" s="240">
        <v>115421075.56</v>
      </c>
      <c r="E421" s="132"/>
      <c r="F421" s="132"/>
      <c r="G421" s="132"/>
      <c r="H421" s="132"/>
      <c r="I421" s="132"/>
    </row>
    <row r="422" spans="1:9" x14ac:dyDescent="0.2">
      <c r="A422" s="535" t="s">
        <v>112</v>
      </c>
      <c r="B422" s="536"/>
      <c r="C422" s="240">
        <v>0</v>
      </c>
      <c r="D422" s="240">
        <v>0</v>
      </c>
      <c r="E422" s="133"/>
      <c r="F422" s="133"/>
      <c r="G422" s="133"/>
      <c r="H422" s="133"/>
      <c r="I422" s="133"/>
    </row>
    <row r="423" spans="1:9" x14ac:dyDescent="0.2">
      <c r="A423" s="750" t="s">
        <v>70</v>
      </c>
      <c r="B423" s="751"/>
      <c r="C423" s="256">
        <f>C424+C427+C428+C429+C430</f>
        <v>272670471.50999999</v>
      </c>
      <c r="D423" s="240">
        <v>183257556.00999999</v>
      </c>
    </row>
    <row r="424" spans="1:9" ht="27" customHeight="1" x14ac:dyDescent="0.2">
      <c r="A424" s="501" t="s">
        <v>251</v>
      </c>
      <c r="B424" s="534"/>
      <c r="C424" s="238">
        <v>0</v>
      </c>
      <c r="D424" s="238">
        <v>0</v>
      </c>
    </row>
    <row r="425" spans="1:9" x14ac:dyDescent="0.2">
      <c r="A425" s="549" t="s">
        <v>160</v>
      </c>
      <c r="B425" s="550"/>
      <c r="C425" s="238">
        <v>315480538.68000001</v>
      </c>
      <c r="D425" s="238">
        <v>1169049140.6600001</v>
      </c>
    </row>
    <row r="426" spans="1:9" ht="25.5" customHeight="1" x14ac:dyDescent="0.2">
      <c r="A426" s="549" t="s">
        <v>162</v>
      </c>
      <c r="B426" s="550"/>
      <c r="C426" s="238">
        <v>315480538.68000001</v>
      </c>
      <c r="D426" s="238">
        <v>1169049140.6600001</v>
      </c>
    </row>
    <row r="427" spans="1:9" x14ac:dyDescent="0.2">
      <c r="A427" s="537" t="s">
        <v>71</v>
      </c>
      <c r="B427" s="538"/>
      <c r="C427" s="238">
        <v>3446682.27</v>
      </c>
      <c r="D427" s="238">
        <v>8300975.79</v>
      </c>
    </row>
    <row r="428" spans="1:9" x14ac:dyDescent="0.2">
      <c r="A428" s="537" t="s">
        <v>139</v>
      </c>
      <c r="B428" s="538"/>
      <c r="C428" s="238">
        <v>163289355.83000001</v>
      </c>
      <c r="D428" s="238">
        <v>103701756.56</v>
      </c>
    </row>
    <row r="429" spans="1:9" x14ac:dyDescent="0.2">
      <c r="A429" s="537" t="s">
        <v>72</v>
      </c>
      <c r="B429" s="538"/>
      <c r="C429" s="238">
        <v>0</v>
      </c>
      <c r="D429" s="238">
        <v>0</v>
      </c>
    </row>
    <row r="430" spans="1:9" x14ac:dyDescent="0.2">
      <c r="A430" s="537" t="s">
        <v>84</v>
      </c>
      <c r="B430" s="538"/>
      <c r="C430" s="238">
        <v>105934433.41</v>
      </c>
      <c r="D430" s="238">
        <v>71254823.659999996</v>
      </c>
    </row>
    <row r="431" spans="1:9" ht="24.75" customHeight="1" thickBot="1" x14ac:dyDescent="0.25">
      <c r="A431" s="547" t="s">
        <v>73</v>
      </c>
      <c r="B431" s="548"/>
      <c r="C431" s="240">
        <v>0</v>
      </c>
      <c r="D431" s="360">
        <v>0</v>
      </c>
    </row>
    <row r="432" spans="1:9" ht="13.5" thickBot="1" x14ac:dyDescent="0.25">
      <c r="A432" s="551" t="s">
        <v>136</v>
      </c>
      <c r="B432" s="552"/>
      <c r="C432" s="84">
        <f>SUM(C420+C421+C422+C423+C431)</f>
        <v>334729429.99000001</v>
      </c>
      <c r="D432" s="346">
        <v>299227944.07999998</v>
      </c>
    </row>
    <row r="435" spans="1:4" ht="15" x14ac:dyDescent="0.2">
      <c r="A435" s="185" t="s">
        <v>275</v>
      </c>
      <c r="B435" s="176"/>
      <c r="C435" s="176"/>
      <c r="D435" s="176"/>
    </row>
    <row r="436" spans="1:4" ht="13.5" thickBot="1" x14ac:dyDescent="0.25"/>
    <row r="437" spans="1:4" ht="13.5" thickBot="1" x14ac:dyDescent="0.25">
      <c r="A437" s="134" t="s">
        <v>69</v>
      </c>
      <c r="B437" s="135"/>
      <c r="C437" s="135"/>
      <c r="D437" s="136"/>
    </row>
    <row r="438" spans="1:4" ht="13.5" thickBot="1" x14ac:dyDescent="0.25">
      <c r="A438" s="621" t="s">
        <v>150</v>
      </c>
      <c r="B438" s="622"/>
      <c r="C438" s="619" t="s">
        <v>258</v>
      </c>
      <c r="D438" s="620"/>
    </row>
    <row r="439" spans="1:4" ht="13.5" thickBot="1" x14ac:dyDescent="0.25">
      <c r="A439" s="605">
        <v>0</v>
      </c>
      <c r="B439" s="606"/>
      <c r="C439" s="605">
        <v>0</v>
      </c>
      <c r="D439" s="740"/>
    </row>
    <row r="442" spans="1:4" ht="15" x14ac:dyDescent="0.2">
      <c r="A442" s="624" t="s">
        <v>385</v>
      </c>
      <c r="B442" s="624"/>
      <c r="C442" s="624"/>
      <c r="D442" s="493"/>
    </row>
    <row r="443" spans="1:4" ht="14.25" customHeight="1" x14ac:dyDescent="0.2">
      <c r="A443" s="623" t="s">
        <v>235</v>
      </c>
      <c r="B443" s="623"/>
      <c r="C443" s="623"/>
    </row>
    <row r="444" spans="1:4" ht="13.5" thickBot="1" x14ac:dyDescent="0.25">
      <c r="A444" s="137"/>
      <c r="B444" s="138"/>
      <c r="C444" s="138"/>
    </row>
    <row r="445" spans="1:4" ht="13.5" thickBot="1" x14ac:dyDescent="0.25">
      <c r="A445" s="597" t="s">
        <v>26</v>
      </c>
      <c r="B445" s="598"/>
      <c r="C445" s="90" t="s">
        <v>41</v>
      </c>
      <c r="D445" s="90" t="s">
        <v>398</v>
      </c>
    </row>
    <row r="446" spans="1:4" ht="28.15" customHeight="1" x14ac:dyDescent="0.2">
      <c r="A446" s="599" t="s">
        <v>383</v>
      </c>
      <c r="B446" s="600"/>
      <c r="C446" s="295">
        <v>0</v>
      </c>
      <c r="D446" s="296">
        <v>0</v>
      </c>
    </row>
    <row r="447" spans="1:4" x14ac:dyDescent="0.2">
      <c r="A447" s="610" t="s">
        <v>384</v>
      </c>
      <c r="B447" s="611"/>
      <c r="C447" s="297">
        <v>0</v>
      </c>
      <c r="D447" s="298">
        <v>0</v>
      </c>
    </row>
    <row r="448" spans="1:4" x14ac:dyDescent="0.2">
      <c r="A448" s="612" t="s">
        <v>47</v>
      </c>
      <c r="B448" s="613"/>
      <c r="C448" s="245"/>
      <c r="D448" s="139"/>
    </row>
    <row r="449" spans="1:4" x14ac:dyDescent="0.2">
      <c r="A449" s="614" t="s">
        <v>48</v>
      </c>
      <c r="B449" s="615"/>
      <c r="C449" s="297">
        <v>0</v>
      </c>
      <c r="D449" s="298">
        <v>0</v>
      </c>
    </row>
    <row r="450" spans="1:4" ht="13.5" customHeight="1" thickBot="1" x14ac:dyDescent="0.25">
      <c r="A450" s="616" t="s">
        <v>49</v>
      </c>
      <c r="B450" s="617"/>
      <c r="C450" s="299">
        <v>0</v>
      </c>
      <c r="D450" s="300">
        <v>0</v>
      </c>
    </row>
    <row r="454" spans="1:4" x14ac:dyDescent="0.2">
      <c r="A454" s="169" t="s">
        <v>329</v>
      </c>
      <c r="B454" s="169"/>
      <c r="C454" s="169"/>
    </row>
    <row r="455" spans="1:4" ht="13.5" thickBot="1" x14ac:dyDescent="0.25">
      <c r="A455" s="73"/>
      <c r="B455" s="73"/>
      <c r="C455" s="73"/>
    </row>
    <row r="456" spans="1:4" ht="26.25" thickBot="1" x14ac:dyDescent="0.25">
      <c r="A456" s="266"/>
      <c r="B456" s="130" t="s">
        <v>42</v>
      </c>
      <c r="C456" s="79" t="s">
        <v>106</v>
      </c>
    </row>
    <row r="457" spans="1:4" ht="15.75" thickBot="1" x14ac:dyDescent="0.25">
      <c r="A457" s="265" t="s">
        <v>119</v>
      </c>
      <c r="B457" s="261">
        <f>B458+B463</f>
        <v>361115649.59999996</v>
      </c>
      <c r="C457" s="261">
        <f>C458+C463</f>
        <v>297435682.89000005</v>
      </c>
    </row>
    <row r="458" spans="1:4" x14ac:dyDescent="0.2">
      <c r="A458" s="223" t="s">
        <v>292</v>
      </c>
      <c r="B458" s="314">
        <f>SUM(B460:B462)</f>
        <v>0</v>
      </c>
      <c r="C458" s="314">
        <f>SUM(C460:C462)</f>
        <v>0</v>
      </c>
    </row>
    <row r="459" spans="1:4" x14ac:dyDescent="0.2">
      <c r="A459" s="192" t="s">
        <v>133</v>
      </c>
      <c r="B459" s="315">
        <v>0</v>
      </c>
      <c r="C459" s="316">
        <v>0</v>
      </c>
    </row>
    <row r="460" spans="1:4" x14ac:dyDescent="0.2">
      <c r="A460" s="140"/>
      <c r="B460" s="315">
        <v>0</v>
      </c>
      <c r="C460" s="316">
        <v>0</v>
      </c>
    </row>
    <row r="461" spans="1:4" x14ac:dyDescent="0.2">
      <c r="A461" s="140"/>
      <c r="B461" s="315">
        <v>0</v>
      </c>
      <c r="C461" s="316">
        <v>0</v>
      </c>
    </row>
    <row r="462" spans="1:4" ht="13.5" thickBot="1" x14ac:dyDescent="0.25">
      <c r="A462" s="141"/>
      <c r="B462" s="317">
        <v>0</v>
      </c>
      <c r="C462" s="318">
        <v>0</v>
      </c>
    </row>
    <row r="463" spans="1:4" ht="13.5" thickBot="1" x14ac:dyDescent="0.25">
      <c r="A463" s="335" t="s">
        <v>293</v>
      </c>
      <c r="B463" s="336">
        <f>SUM(B465:B469)</f>
        <v>361115649.59999996</v>
      </c>
      <c r="C463" s="336">
        <f>SUM(C465:C469)</f>
        <v>297435682.89000005</v>
      </c>
    </row>
    <row r="464" spans="1:4" x14ac:dyDescent="0.2">
      <c r="A464" s="334" t="s">
        <v>133</v>
      </c>
      <c r="B464" s="319"/>
      <c r="C464" s="320"/>
    </row>
    <row r="465" spans="1:3" ht="22.5" x14ac:dyDescent="0.2">
      <c r="A465" s="312" t="s">
        <v>410</v>
      </c>
      <c r="B465" s="301">
        <v>231434.79</v>
      </c>
      <c r="C465" s="321">
        <v>534032.04</v>
      </c>
    </row>
    <row r="466" spans="1:3" s="230" customFormat="1" ht="22.5" x14ac:dyDescent="0.2">
      <c r="A466" s="312" t="s">
        <v>411</v>
      </c>
      <c r="B466" s="301">
        <v>7574515.0800000001</v>
      </c>
      <c r="C466" s="321">
        <v>5610</v>
      </c>
    </row>
    <row r="467" spans="1:3" s="230" customFormat="1" ht="22.5" x14ac:dyDescent="0.2">
      <c r="A467" s="312" t="s">
        <v>412</v>
      </c>
      <c r="B467" s="301">
        <v>351714192.81</v>
      </c>
      <c r="C467" s="321">
        <v>296880840.85000002</v>
      </c>
    </row>
    <row r="468" spans="1:3" ht="35.25" customHeight="1" x14ac:dyDescent="0.2">
      <c r="A468" s="312" t="s">
        <v>413</v>
      </c>
      <c r="B468" s="301">
        <v>790368.71</v>
      </c>
      <c r="C468" s="321">
        <v>15200</v>
      </c>
    </row>
    <row r="469" spans="1:3" ht="13.5" thickBot="1" x14ac:dyDescent="0.25">
      <c r="A469" s="329" t="s">
        <v>414</v>
      </c>
      <c r="B469" s="330">
        <v>805138.21</v>
      </c>
      <c r="C469" s="331">
        <v>0</v>
      </c>
    </row>
    <row r="470" spans="1:3" ht="15.75" thickBot="1" x14ac:dyDescent="0.3">
      <c r="A470" s="265" t="s">
        <v>120</v>
      </c>
      <c r="B470" s="337">
        <v>35696857.619999997</v>
      </c>
      <c r="C470" s="338">
        <v>7270427.4900000002</v>
      </c>
    </row>
    <row r="471" spans="1:3" x14ac:dyDescent="0.2">
      <c r="A471" s="267" t="s">
        <v>292</v>
      </c>
      <c r="B471" s="332">
        <v>0</v>
      </c>
      <c r="C471" s="333">
        <v>0</v>
      </c>
    </row>
    <row r="472" spans="1:3" x14ac:dyDescent="0.2">
      <c r="A472" s="264" t="s">
        <v>133</v>
      </c>
      <c r="B472" s="315"/>
      <c r="C472" s="316"/>
    </row>
    <row r="473" spans="1:3" s="230" customFormat="1" x14ac:dyDescent="0.2">
      <c r="A473" s="264"/>
      <c r="B473" s="315">
        <v>0</v>
      </c>
      <c r="C473" s="316">
        <v>0</v>
      </c>
    </row>
    <row r="474" spans="1:3" s="230" customFormat="1" x14ac:dyDescent="0.2">
      <c r="A474" s="264"/>
      <c r="B474" s="315">
        <v>0</v>
      </c>
      <c r="C474" s="316">
        <v>0</v>
      </c>
    </row>
    <row r="475" spans="1:3" s="230" customFormat="1" x14ac:dyDescent="0.2">
      <c r="A475" s="264"/>
      <c r="B475" s="315">
        <v>0</v>
      </c>
      <c r="C475" s="316">
        <v>0</v>
      </c>
    </row>
    <row r="476" spans="1:3" x14ac:dyDescent="0.2">
      <c r="A476" s="142"/>
      <c r="B476" s="315">
        <v>0</v>
      </c>
      <c r="C476" s="316">
        <v>0</v>
      </c>
    </row>
    <row r="477" spans="1:3" s="230" customFormat="1" ht="13.5" thickBot="1" x14ac:dyDescent="0.25">
      <c r="A477" s="236"/>
      <c r="B477" s="324">
        <v>0</v>
      </c>
      <c r="C477" s="325">
        <v>0</v>
      </c>
    </row>
    <row r="478" spans="1:3" ht="13.5" thickBot="1" x14ac:dyDescent="0.25">
      <c r="A478" s="326" t="s">
        <v>293</v>
      </c>
      <c r="B478" s="327">
        <v>35696857.619999997</v>
      </c>
      <c r="C478" s="328">
        <v>7270427.4900000002</v>
      </c>
    </row>
    <row r="479" spans="1:3" x14ac:dyDescent="0.2">
      <c r="A479" s="267" t="s">
        <v>133</v>
      </c>
      <c r="B479" s="319"/>
      <c r="C479" s="319"/>
    </row>
    <row r="480" spans="1:3" ht="33.75" x14ac:dyDescent="0.2">
      <c r="A480" s="312" t="s">
        <v>415</v>
      </c>
      <c r="B480" s="301">
        <v>20879056.969999999</v>
      </c>
      <c r="C480" s="321">
        <v>6126583.04</v>
      </c>
    </row>
    <row r="481" spans="1:9" ht="33.75" x14ac:dyDescent="0.2">
      <c r="A481" s="312" t="s">
        <v>416</v>
      </c>
      <c r="B481" s="301">
        <v>141761.04999999999</v>
      </c>
      <c r="C481" s="321">
        <v>0</v>
      </c>
    </row>
    <row r="482" spans="1:9" s="230" customFormat="1" ht="80.25" customHeight="1" x14ac:dyDescent="0.2">
      <c r="A482" s="312" t="s">
        <v>417</v>
      </c>
      <c r="B482" s="301">
        <v>13872284.58</v>
      </c>
      <c r="C482" s="321">
        <v>1143844.45</v>
      </c>
    </row>
    <row r="483" spans="1:9" ht="34.5" thickBot="1" x14ac:dyDescent="0.25">
      <c r="A483" s="313" t="s">
        <v>418</v>
      </c>
      <c r="B483" s="322">
        <v>803755.02</v>
      </c>
      <c r="C483" s="323">
        <v>0</v>
      </c>
    </row>
    <row r="484" spans="1:9" x14ac:dyDescent="0.2">
      <c r="A484" s="169"/>
      <c r="B484" s="169"/>
      <c r="C484" s="169"/>
    </row>
    <row r="485" spans="1:9" s="230" customFormat="1" x14ac:dyDescent="0.2">
      <c r="A485" s="229"/>
      <c r="B485" s="229"/>
      <c r="C485" s="229"/>
    </row>
    <row r="486" spans="1:9" s="230" customFormat="1" x14ac:dyDescent="0.2">
      <c r="A486" s="229"/>
      <c r="B486" s="229"/>
      <c r="C486" s="229"/>
    </row>
    <row r="487" spans="1:9" s="230" customFormat="1" x14ac:dyDescent="0.2">
      <c r="A487" s="229"/>
      <c r="B487" s="229"/>
      <c r="C487" s="229"/>
    </row>
    <row r="488" spans="1:9" s="230" customFormat="1" x14ac:dyDescent="0.2">
      <c r="A488" s="229"/>
      <c r="B488" s="229"/>
      <c r="C488" s="229"/>
    </row>
    <row r="489" spans="1:9" s="230" customFormat="1" x14ac:dyDescent="0.2">
      <c r="A489" s="229"/>
      <c r="B489" s="229"/>
      <c r="C489" s="229"/>
    </row>
    <row r="490" spans="1:9" s="230" customFormat="1" x14ac:dyDescent="0.2">
      <c r="A490" s="229"/>
      <c r="B490" s="229"/>
      <c r="C490" s="229"/>
    </row>
    <row r="491" spans="1:9" s="230" customFormat="1" x14ac:dyDescent="0.2">
      <c r="A491" s="229"/>
      <c r="B491" s="229"/>
      <c r="C491" s="229"/>
    </row>
    <row r="492" spans="1:9" s="230" customFormat="1" x14ac:dyDescent="0.2">
      <c r="A492" s="229"/>
      <c r="B492" s="229"/>
      <c r="C492" s="229"/>
    </row>
    <row r="493" spans="1:9" x14ac:dyDescent="0.2">
      <c r="A493" s="169"/>
      <c r="B493" s="169"/>
      <c r="C493" s="169"/>
    </row>
    <row r="494" spans="1:9" ht="43.5" customHeight="1" x14ac:dyDescent="0.2">
      <c r="A494" s="790" t="s">
        <v>375</v>
      </c>
      <c r="B494" s="783"/>
      <c r="C494" s="783"/>
      <c r="D494" s="783"/>
      <c r="E494" s="791"/>
      <c r="F494" s="791"/>
      <c r="G494" s="791"/>
      <c r="H494" s="791"/>
      <c r="I494" s="791"/>
    </row>
    <row r="495" spans="1:9" ht="13.5" thickBot="1" x14ac:dyDescent="0.25">
      <c r="A495" s="167"/>
      <c r="B495" s="167"/>
      <c r="C495" s="167"/>
      <c r="D495" s="167"/>
      <c r="E495" s="9"/>
      <c r="F495" s="9"/>
      <c r="G495" s="9"/>
      <c r="H495" s="9"/>
      <c r="I495" s="9"/>
    </row>
    <row r="496" spans="1:9" ht="55.5" customHeight="1" thickBot="1" x14ac:dyDescent="0.25">
      <c r="A496" s="796" t="s">
        <v>408</v>
      </c>
      <c r="B496" s="797"/>
      <c r="C496" s="797"/>
      <c r="D496" s="797"/>
      <c r="E496" s="467"/>
    </row>
    <row r="497" spans="1:7" ht="24.75" customHeight="1" thickBot="1" x14ac:dyDescent="0.25">
      <c r="A497" s="601" t="s">
        <v>150</v>
      </c>
      <c r="B497" s="602"/>
      <c r="C497" s="603" t="s">
        <v>151</v>
      </c>
      <c r="D497" s="604"/>
      <c r="E497" s="193" t="s">
        <v>144</v>
      </c>
    </row>
    <row r="498" spans="1:7" ht="20.25" customHeight="1" thickBot="1" x14ac:dyDescent="0.25">
      <c r="A498" s="605">
        <v>0</v>
      </c>
      <c r="B498" s="606"/>
      <c r="C498" s="607">
        <v>0</v>
      </c>
      <c r="D498" s="608"/>
      <c r="E498" s="144"/>
    </row>
    <row r="499" spans="1:7" x14ac:dyDescent="0.2">
      <c r="A499" s="169"/>
      <c r="B499" s="169"/>
      <c r="C499" s="169"/>
    </row>
    <row r="500" spans="1:7" x14ac:dyDescent="0.2">
      <c r="A500" s="169"/>
      <c r="B500" s="169"/>
      <c r="C500" s="169"/>
    </row>
    <row r="501" spans="1:7" x14ac:dyDescent="0.2">
      <c r="A501" s="169"/>
      <c r="B501" s="169"/>
      <c r="C501" s="169"/>
    </row>
    <row r="502" spans="1:7" x14ac:dyDescent="0.2">
      <c r="A502" s="169"/>
      <c r="B502" s="169"/>
      <c r="C502" s="169"/>
    </row>
    <row r="503" spans="1:7" x14ac:dyDescent="0.2">
      <c r="A503" s="169"/>
      <c r="B503" s="169"/>
      <c r="C503" s="169"/>
    </row>
    <row r="504" spans="1:7" x14ac:dyDescent="0.2">
      <c r="A504" s="169"/>
      <c r="B504" s="169"/>
      <c r="C504" s="169"/>
    </row>
    <row r="505" spans="1:7" x14ac:dyDescent="0.2">
      <c r="A505" s="169"/>
      <c r="B505" s="169"/>
      <c r="C505" s="169"/>
    </row>
    <row r="506" spans="1:7" x14ac:dyDescent="0.2">
      <c r="A506" s="169"/>
      <c r="B506" s="169"/>
      <c r="C506" s="169"/>
    </row>
    <row r="507" spans="1:7" x14ac:dyDescent="0.2">
      <c r="A507" s="169"/>
      <c r="B507" s="169"/>
      <c r="C507" s="169"/>
    </row>
    <row r="508" spans="1:7" x14ac:dyDescent="0.2">
      <c r="A508" s="169" t="s">
        <v>336</v>
      </c>
      <c r="B508" s="169"/>
      <c r="C508" s="169"/>
    </row>
    <row r="509" spans="1:7" x14ac:dyDescent="0.2">
      <c r="A509" s="539" t="s">
        <v>320</v>
      </c>
      <c r="B509" s="540"/>
      <c r="C509" s="540"/>
    </row>
    <row r="510" spans="1:7" ht="13.5" thickBot="1" x14ac:dyDescent="0.25">
      <c r="A510" s="169"/>
      <c r="B510" s="169"/>
      <c r="C510" s="169"/>
    </row>
    <row r="511" spans="1:7" ht="26.25" thickBot="1" x14ac:dyDescent="0.25">
      <c r="A511" s="672" t="s">
        <v>358</v>
      </c>
      <c r="B511" s="673"/>
      <c r="C511" s="673"/>
      <c r="D511" s="674"/>
      <c r="E511" s="130" t="s">
        <v>42</v>
      </c>
      <c r="F511" s="79" t="s">
        <v>106</v>
      </c>
      <c r="G511" s="145"/>
    </row>
    <row r="512" spans="1:7" ht="14.25" customHeight="1" thickBot="1" x14ac:dyDescent="0.25">
      <c r="A512" s="508" t="s">
        <v>373</v>
      </c>
      <c r="B512" s="741"/>
      <c r="C512" s="741"/>
      <c r="D512" s="742"/>
      <c r="E512" s="350">
        <f>SUM(E513:E520)</f>
        <v>820186.18</v>
      </c>
      <c r="F512" s="350">
        <f>SUM(F513:F520)</f>
        <v>1557019.63</v>
      </c>
      <c r="G512" s="146"/>
    </row>
    <row r="513" spans="1:7" x14ac:dyDescent="0.2">
      <c r="A513" s="743" t="s">
        <v>171</v>
      </c>
      <c r="B513" s="744"/>
      <c r="C513" s="744"/>
      <c r="D513" s="745"/>
      <c r="E513" s="238">
        <v>773467.15</v>
      </c>
      <c r="F513" s="238">
        <v>957832.45</v>
      </c>
      <c r="G513" s="61"/>
    </row>
    <row r="514" spans="1:7" x14ac:dyDescent="0.2">
      <c r="A514" s="529" t="s">
        <v>172</v>
      </c>
      <c r="B514" s="618"/>
      <c r="C514" s="618"/>
      <c r="D514" s="530"/>
      <c r="E514" s="238">
        <v>10937.7</v>
      </c>
      <c r="F514" s="238">
        <v>10937.7</v>
      </c>
      <c r="G514" s="61"/>
    </row>
    <row r="515" spans="1:7" x14ac:dyDescent="0.2">
      <c r="A515" s="529" t="s">
        <v>173</v>
      </c>
      <c r="B515" s="618"/>
      <c r="C515" s="618"/>
      <c r="D515" s="530"/>
      <c r="E515" s="238">
        <v>0</v>
      </c>
      <c r="F515" s="238">
        <v>0</v>
      </c>
      <c r="G515" s="61"/>
    </row>
    <row r="516" spans="1:7" x14ac:dyDescent="0.2">
      <c r="A516" s="568" t="s">
        <v>174</v>
      </c>
      <c r="B516" s="569"/>
      <c r="C516" s="569"/>
      <c r="D516" s="570"/>
      <c r="E516" s="238">
        <v>0</v>
      </c>
      <c r="F516" s="238">
        <v>0</v>
      </c>
      <c r="G516" s="61"/>
    </row>
    <row r="517" spans="1:7" x14ac:dyDescent="0.2">
      <c r="A517" s="529" t="s">
        <v>175</v>
      </c>
      <c r="B517" s="618"/>
      <c r="C517" s="618"/>
      <c r="D517" s="530"/>
      <c r="E517" s="238">
        <v>18190.16</v>
      </c>
      <c r="F517" s="238">
        <v>559988.4</v>
      </c>
      <c r="G517" s="61"/>
    </row>
    <row r="518" spans="1:7" ht="24.75" customHeight="1" x14ac:dyDescent="0.2">
      <c r="A518" s="452" t="s">
        <v>176</v>
      </c>
      <c r="B518" s="594"/>
      <c r="C518" s="594"/>
      <c r="D518" s="531"/>
      <c r="E518" s="238">
        <v>0</v>
      </c>
      <c r="F518" s="238">
        <v>0</v>
      </c>
      <c r="G518" s="61"/>
    </row>
    <row r="519" spans="1:7" x14ac:dyDescent="0.2">
      <c r="A519" s="452" t="s">
        <v>177</v>
      </c>
      <c r="B519" s="594"/>
      <c r="C519" s="594"/>
      <c r="D519" s="531"/>
      <c r="E519" s="238">
        <v>0</v>
      </c>
      <c r="F519" s="238">
        <v>0</v>
      </c>
      <c r="G519" s="61"/>
    </row>
    <row r="520" spans="1:7" ht="13.5" thickBot="1" x14ac:dyDescent="0.25">
      <c r="A520" s="510" t="s">
        <v>178</v>
      </c>
      <c r="B520" s="595"/>
      <c r="C520" s="595"/>
      <c r="D520" s="596"/>
      <c r="E520" s="238">
        <v>17591.169999999998</v>
      </c>
      <c r="F520" s="238">
        <v>28261.08</v>
      </c>
      <c r="G520" s="61"/>
    </row>
    <row r="521" spans="1:7" ht="13.5" thickBot="1" x14ac:dyDescent="0.25">
      <c r="A521" s="508" t="s">
        <v>276</v>
      </c>
      <c r="B521" s="741"/>
      <c r="C521" s="741"/>
      <c r="D521" s="742"/>
      <c r="E521" s="240">
        <v>0</v>
      </c>
      <c r="F521" s="240">
        <v>0</v>
      </c>
      <c r="G521" s="147"/>
    </row>
    <row r="522" spans="1:7" ht="13.5" thickBot="1" x14ac:dyDescent="0.25">
      <c r="A522" s="580" t="s">
        <v>277</v>
      </c>
      <c r="B522" s="581"/>
      <c r="C522" s="581"/>
      <c r="D522" s="582"/>
      <c r="E522" s="240">
        <v>0</v>
      </c>
      <c r="F522" s="240">
        <v>0</v>
      </c>
      <c r="G522" s="147"/>
    </row>
    <row r="523" spans="1:7" ht="13.5" thickBot="1" x14ac:dyDescent="0.25">
      <c r="A523" s="580" t="s">
        <v>278</v>
      </c>
      <c r="B523" s="581"/>
      <c r="C523" s="581"/>
      <c r="D523" s="582"/>
      <c r="E523" s="240">
        <v>805138.21</v>
      </c>
      <c r="F523" s="240">
        <v>0</v>
      </c>
      <c r="G523" s="147"/>
    </row>
    <row r="524" spans="1:7" ht="13.5" thickBot="1" x14ac:dyDescent="0.25">
      <c r="A524" s="737" t="s">
        <v>341</v>
      </c>
      <c r="B524" s="738"/>
      <c r="C524" s="738"/>
      <c r="D524" s="739"/>
      <c r="E524" s="240">
        <v>0</v>
      </c>
      <c r="F524" s="240">
        <v>0</v>
      </c>
      <c r="G524" s="147"/>
    </row>
    <row r="525" spans="1:7" ht="13.5" thickBot="1" x14ac:dyDescent="0.25">
      <c r="A525" s="737" t="s">
        <v>279</v>
      </c>
      <c r="B525" s="738"/>
      <c r="C525" s="738"/>
      <c r="D525" s="739"/>
      <c r="E525" s="350">
        <f>E526+E534+E537+E540</f>
        <v>17975053633.149998</v>
      </c>
      <c r="F525" s="350">
        <f>SUM(F526+F534+F537+F540)</f>
        <v>24689002094.379997</v>
      </c>
      <c r="G525" s="146"/>
    </row>
    <row r="526" spans="1:7" x14ac:dyDescent="0.2">
      <c r="A526" s="743" t="s">
        <v>77</v>
      </c>
      <c r="B526" s="744"/>
      <c r="C526" s="744"/>
      <c r="D526" s="745"/>
      <c r="E526" s="238">
        <v>2731881514.25</v>
      </c>
      <c r="F526" s="238">
        <v>2750977826.0999999</v>
      </c>
      <c r="G526" s="148"/>
    </row>
    <row r="527" spans="1:7" x14ac:dyDescent="0.2">
      <c r="A527" s="747" t="s">
        <v>78</v>
      </c>
      <c r="B527" s="748"/>
      <c r="C527" s="748"/>
      <c r="D527" s="749"/>
      <c r="E527" s="238">
        <v>1603614910.26</v>
      </c>
      <c r="F527" s="238">
        <v>1710849851.6300001</v>
      </c>
      <c r="G527" s="149"/>
    </row>
    <row r="528" spans="1:7" x14ac:dyDescent="0.2">
      <c r="A528" s="747" t="s">
        <v>79</v>
      </c>
      <c r="B528" s="748"/>
      <c r="C528" s="748"/>
      <c r="D528" s="749"/>
      <c r="E528" s="238">
        <v>25073602.600000001</v>
      </c>
      <c r="F528" s="238">
        <v>52511367.299999997</v>
      </c>
      <c r="G528" s="149"/>
    </row>
    <row r="529" spans="1:7" x14ac:dyDescent="0.2">
      <c r="A529" s="747" t="s">
        <v>80</v>
      </c>
      <c r="B529" s="748"/>
      <c r="C529" s="748"/>
      <c r="D529" s="749"/>
      <c r="E529" s="238">
        <v>817996894.76999998</v>
      </c>
      <c r="F529" s="238">
        <v>688441162.32000005</v>
      </c>
      <c r="G529" s="149"/>
    </row>
    <row r="530" spans="1:7" x14ac:dyDescent="0.2">
      <c r="A530" s="747" t="s">
        <v>179</v>
      </c>
      <c r="B530" s="748"/>
      <c r="C530" s="748"/>
      <c r="D530" s="749"/>
      <c r="E530" s="238">
        <v>1823173</v>
      </c>
      <c r="F530" s="238">
        <v>1679830.59</v>
      </c>
      <c r="G530" s="149"/>
    </row>
    <row r="531" spans="1:7" x14ac:dyDescent="0.2">
      <c r="A531" s="747" t="s">
        <v>83</v>
      </c>
      <c r="B531" s="748"/>
      <c r="C531" s="748"/>
      <c r="D531" s="749"/>
      <c r="E531" s="238">
        <v>3409.8</v>
      </c>
      <c r="F531" s="238">
        <v>1264.5899999999999</v>
      </c>
      <c r="G531" s="149"/>
    </row>
    <row r="532" spans="1:7" x14ac:dyDescent="0.2">
      <c r="A532" s="747" t="s">
        <v>180</v>
      </c>
      <c r="B532" s="748"/>
      <c r="C532" s="748"/>
      <c r="D532" s="749"/>
      <c r="E532" s="238">
        <v>138787132.69999999</v>
      </c>
      <c r="F532" s="238">
        <v>145550502.83000001</v>
      </c>
      <c r="G532" s="149"/>
    </row>
    <row r="533" spans="1:7" x14ac:dyDescent="0.2">
      <c r="A533" s="747" t="s">
        <v>84</v>
      </c>
      <c r="B533" s="748"/>
      <c r="C533" s="748"/>
      <c r="D533" s="749"/>
      <c r="E533" s="238">
        <v>144582391.12</v>
      </c>
      <c r="F533" s="238">
        <v>151943846.84</v>
      </c>
      <c r="G533" s="149"/>
    </row>
    <row r="534" spans="1:7" x14ac:dyDescent="0.2">
      <c r="A534" s="452" t="s">
        <v>85</v>
      </c>
      <c r="B534" s="594"/>
      <c r="C534" s="594"/>
      <c r="D534" s="531"/>
      <c r="E534" s="238">
        <v>7716764735</v>
      </c>
      <c r="F534" s="238">
        <v>12141790104</v>
      </c>
      <c r="G534" s="148"/>
    </row>
    <row r="535" spans="1:7" x14ac:dyDescent="0.2">
      <c r="A535" s="747" t="s">
        <v>86</v>
      </c>
      <c r="B535" s="748"/>
      <c r="C535" s="748"/>
      <c r="D535" s="749"/>
      <c r="E535" s="238">
        <v>5798725656</v>
      </c>
      <c r="F535" s="238">
        <v>9546707688</v>
      </c>
      <c r="G535" s="149"/>
    </row>
    <row r="536" spans="1:7" x14ac:dyDescent="0.2">
      <c r="A536" s="747" t="s">
        <v>87</v>
      </c>
      <c r="B536" s="748"/>
      <c r="C536" s="748"/>
      <c r="D536" s="749"/>
      <c r="E536" s="238">
        <v>1918039079</v>
      </c>
      <c r="F536" s="238">
        <v>2595082416</v>
      </c>
      <c r="G536" s="149"/>
    </row>
    <row r="537" spans="1:7" x14ac:dyDescent="0.2">
      <c r="A537" s="529" t="s">
        <v>88</v>
      </c>
      <c r="B537" s="618"/>
      <c r="C537" s="618"/>
      <c r="D537" s="530"/>
      <c r="E537" s="238">
        <v>5131438752.46</v>
      </c>
      <c r="F537" s="238">
        <v>7158939905.54</v>
      </c>
      <c r="G537" s="148"/>
    </row>
    <row r="538" spans="1:7" x14ac:dyDescent="0.2">
      <c r="A538" s="747" t="s">
        <v>89</v>
      </c>
      <c r="B538" s="748"/>
      <c r="C538" s="748"/>
      <c r="D538" s="749"/>
      <c r="E538" s="238">
        <v>1423513309.01</v>
      </c>
      <c r="F538" s="238">
        <v>1893023189.54</v>
      </c>
      <c r="G538" s="149"/>
    </row>
    <row r="539" spans="1:7" x14ac:dyDescent="0.2">
      <c r="A539" s="747" t="s">
        <v>90</v>
      </c>
      <c r="B539" s="748"/>
      <c r="C539" s="748"/>
      <c r="D539" s="749"/>
      <c r="E539" s="238">
        <v>3707925443.4499998</v>
      </c>
      <c r="F539" s="238">
        <v>5265916716</v>
      </c>
      <c r="G539" s="149"/>
    </row>
    <row r="540" spans="1:7" x14ac:dyDescent="0.2">
      <c r="A540" s="529" t="s">
        <v>91</v>
      </c>
      <c r="B540" s="618"/>
      <c r="C540" s="618"/>
      <c r="D540" s="530"/>
      <c r="E540" s="238">
        <v>2394968631.4400001</v>
      </c>
      <c r="F540" s="238">
        <v>2637294258.7399998</v>
      </c>
      <c r="G540" s="148"/>
    </row>
    <row r="541" spans="1:7" x14ac:dyDescent="0.2">
      <c r="A541" s="747" t="s">
        <v>92</v>
      </c>
      <c r="B541" s="748"/>
      <c r="C541" s="748"/>
      <c r="D541" s="749"/>
      <c r="E541" s="238">
        <v>113825218.13</v>
      </c>
      <c r="F541" s="238">
        <v>127714346.84</v>
      </c>
      <c r="G541" s="61"/>
    </row>
    <row r="542" spans="1:7" x14ac:dyDescent="0.2">
      <c r="A542" s="747" t="s">
        <v>93</v>
      </c>
      <c r="B542" s="748"/>
      <c r="C542" s="748"/>
      <c r="D542" s="749"/>
      <c r="E542" s="238">
        <v>0</v>
      </c>
      <c r="F542" s="238">
        <v>0</v>
      </c>
      <c r="G542" s="61"/>
    </row>
    <row r="543" spans="1:7" x14ac:dyDescent="0.2">
      <c r="A543" s="767" t="s">
        <v>377</v>
      </c>
      <c r="B543" s="768"/>
      <c r="C543" s="768"/>
      <c r="D543" s="769"/>
      <c r="E543" s="238">
        <v>0</v>
      </c>
      <c r="F543" s="238">
        <v>0</v>
      </c>
      <c r="G543" s="189"/>
    </row>
    <row r="544" spans="1:7" x14ac:dyDescent="0.2">
      <c r="A544" s="747" t="s">
        <v>94</v>
      </c>
      <c r="B544" s="748"/>
      <c r="C544" s="748"/>
      <c r="D544" s="749"/>
      <c r="E544" s="238">
        <v>0</v>
      </c>
      <c r="F544" s="238">
        <v>0</v>
      </c>
      <c r="G544" s="61"/>
    </row>
    <row r="545" spans="1:9" x14ac:dyDescent="0.2">
      <c r="A545" s="747" t="s">
        <v>181</v>
      </c>
      <c r="B545" s="748"/>
      <c r="C545" s="748"/>
      <c r="D545" s="749"/>
      <c r="E545" s="238">
        <v>18457502.84</v>
      </c>
      <c r="F545" s="238">
        <v>16924610.059999999</v>
      </c>
      <c r="G545" s="61"/>
    </row>
    <row r="546" spans="1:9" x14ac:dyDescent="0.2">
      <c r="A546" s="747" t="s">
        <v>182</v>
      </c>
      <c r="B546" s="748"/>
      <c r="C546" s="748"/>
      <c r="D546" s="749"/>
      <c r="E546" s="238">
        <v>4873606.43</v>
      </c>
      <c r="F546" s="238">
        <v>9217936.5700000003</v>
      </c>
      <c r="G546" s="61"/>
    </row>
    <row r="547" spans="1:9" x14ac:dyDescent="0.2">
      <c r="A547" s="747" t="s">
        <v>97</v>
      </c>
      <c r="B547" s="748"/>
      <c r="C547" s="748"/>
      <c r="D547" s="749"/>
      <c r="E547" s="238">
        <v>144742952.69999999</v>
      </c>
      <c r="F547" s="238">
        <v>165884752.66</v>
      </c>
      <c r="G547" s="61"/>
    </row>
    <row r="548" spans="1:9" x14ac:dyDescent="0.2">
      <c r="A548" s="747" t="s">
        <v>98</v>
      </c>
      <c r="B548" s="748"/>
      <c r="C548" s="748"/>
      <c r="D548" s="749"/>
      <c r="E548" s="238">
        <v>74229939.040000007</v>
      </c>
      <c r="F548" s="238">
        <v>80729679.879999995</v>
      </c>
      <c r="G548" s="61"/>
    </row>
    <row r="549" spans="1:9" x14ac:dyDescent="0.2">
      <c r="A549" s="747" t="s">
        <v>99</v>
      </c>
      <c r="B549" s="748"/>
      <c r="C549" s="748"/>
      <c r="D549" s="749"/>
      <c r="E549" s="238">
        <v>49911192.299999997</v>
      </c>
      <c r="F549" s="238">
        <v>57064792.18</v>
      </c>
      <c r="G549" s="61"/>
    </row>
    <row r="550" spans="1:9" x14ac:dyDescent="0.2">
      <c r="A550" s="761" t="s">
        <v>100</v>
      </c>
      <c r="B550" s="762"/>
      <c r="C550" s="762"/>
      <c r="D550" s="763"/>
      <c r="E550" s="238">
        <v>0</v>
      </c>
      <c r="F550" s="238">
        <v>0</v>
      </c>
      <c r="G550" s="61"/>
    </row>
    <row r="551" spans="1:9" x14ac:dyDescent="0.2">
      <c r="A551" s="761" t="s">
        <v>183</v>
      </c>
      <c r="B551" s="762"/>
      <c r="C551" s="762"/>
      <c r="D551" s="763"/>
      <c r="E551" s="238">
        <v>0</v>
      </c>
      <c r="F551" s="238">
        <v>0</v>
      </c>
      <c r="G551" s="61"/>
    </row>
    <row r="552" spans="1:9" x14ac:dyDescent="0.2">
      <c r="A552" s="761" t="s">
        <v>184</v>
      </c>
      <c r="B552" s="762"/>
      <c r="C552" s="762"/>
      <c r="D552" s="763"/>
      <c r="E552" s="238">
        <v>8196312.1500000004</v>
      </c>
      <c r="F552" s="238">
        <v>9037015.6799999997</v>
      </c>
      <c r="G552" s="61"/>
    </row>
    <row r="553" spans="1:9" x14ac:dyDescent="0.2">
      <c r="A553" s="764" t="s">
        <v>13</v>
      </c>
      <c r="B553" s="765"/>
      <c r="C553" s="765"/>
      <c r="D553" s="766"/>
      <c r="E553" s="238">
        <v>1182206168.5999999</v>
      </c>
      <c r="F553" s="238">
        <v>1064568451.86</v>
      </c>
      <c r="G553" s="61"/>
    </row>
    <row r="554" spans="1:9" ht="15.75" customHeight="1" thickBot="1" x14ac:dyDescent="0.25">
      <c r="A554" s="826" t="s">
        <v>399</v>
      </c>
      <c r="B554" s="827"/>
      <c r="C554" s="827"/>
      <c r="D554" s="828"/>
      <c r="E554" s="238">
        <v>798525739.25</v>
      </c>
      <c r="F554" s="238">
        <v>1106152673.01</v>
      </c>
      <c r="G554" s="61"/>
      <c r="I554" s="189"/>
    </row>
    <row r="555" spans="1:9" ht="13.5" thickBot="1" x14ac:dyDescent="0.25">
      <c r="A555" s="823" t="s">
        <v>280</v>
      </c>
      <c r="B555" s="824"/>
      <c r="C555" s="824"/>
      <c r="D555" s="825"/>
      <c r="E555" s="351">
        <f>SUM(E512+E521+E522+E523+E524+E525)</f>
        <v>17976678957.539997</v>
      </c>
      <c r="F555" s="351">
        <f>SUM(F512+F521+F522+F523+F524+F525)</f>
        <v>24690559114.009998</v>
      </c>
      <c r="G555" s="146"/>
    </row>
    <row r="557" spans="1:9" x14ac:dyDescent="0.2">
      <c r="A557" s="809" t="s">
        <v>321</v>
      </c>
      <c r="B557" s="810"/>
      <c r="C557" s="810"/>
      <c r="D557" s="810"/>
    </row>
    <row r="558" spans="1:9" ht="13.5" thickBot="1" x14ac:dyDescent="0.25">
      <c r="A558" s="169"/>
      <c r="B558" s="169"/>
      <c r="C558" s="171"/>
    </row>
    <row r="559" spans="1:9" x14ac:dyDescent="0.2">
      <c r="A559" s="758" t="s">
        <v>148</v>
      </c>
      <c r="B559" s="759"/>
      <c r="C559" s="675" t="s">
        <v>42</v>
      </c>
      <c r="D559" s="675" t="s">
        <v>106</v>
      </c>
    </row>
    <row r="560" spans="1:9" ht="13.5" thickBot="1" x14ac:dyDescent="0.25">
      <c r="A560" s="813"/>
      <c r="B560" s="814"/>
      <c r="C560" s="760"/>
      <c r="D560" s="792"/>
    </row>
    <row r="561" spans="1:6" x14ac:dyDescent="0.2">
      <c r="A561" s="756" t="s">
        <v>192</v>
      </c>
      <c r="B561" s="757"/>
      <c r="C561" s="238">
        <v>5109957.53</v>
      </c>
      <c r="D561" s="238">
        <v>6079444.5700000003</v>
      </c>
    </row>
    <row r="562" spans="1:6" x14ac:dyDescent="0.2">
      <c r="A562" s="641" t="s">
        <v>193</v>
      </c>
      <c r="B562" s="642"/>
      <c r="C562" s="238">
        <v>17504013.82</v>
      </c>
      <c r="D562" s="238">
        <v>11101984</v>
      </c>
    </row>
    <row r="563" spans="1:6" x14ac:dyDescent="0.2">
      <c r="A563" s="512" t="s">
        <v>194</v>
      </c>
      <c r="B563" s="513"/>
      <c r="C563" s="238">
        <v>572175681.52999997</v>
      </c>
      <c r="D563" s="238">
        <v>663500268.01999998</v>
      </c>
    </row>
    <row r="564" spans="1:6" ht="30" customHeight="1" x14ac:dyDescent="0.2">
      <c r="A564" s="537" t="s">
        <v>195</v>
      </c>
      <c r="B564" s="538"/>
      <c r="C564" s="238">
        <v>7231818.8399999999</v>
      </c>
      <c r="D564" s="238">
        <v>7798961.5899999999</v>
      </c>
    </row>
    <row r="565" spans="1:6" ht="43.9" customHeight="1" x14ac:dyDescent="0.2">
      <c r="A565" s="501" t="s">
        <v>342</v>
      </c>
      <c r="B565" s="534"/>
      <c r="C565" s="238">
        <v>137969.62</v>
      </c>
      <c r="D565" s="238">
        <v>408365.99</v>
      </c>
    </row>
    <row r="566" spans="1:6" ht="27" customHeight="1" x14ac:dyDescent="0.2">
      <c r="A566" s="501" t="s">
        <v>281</v>
      </c>
      <c r="B566" s="534"/>
      <c r="C566" s="238">
        <v>1471693.2</v>
      </c>
      <c r="D566" s="238">
        <v>1477803.52</v>
      </c>
    </row>
    <row r="567" spans="1:6" x14ac:dyDescent="0.2">
      <c r="A567" s="829" t="s">
        <v>196</v>
      </c>
      <c r="B567" s="830"/>
      <c r="C567" s="238">
        <v>208445.99</v>
      </c>
      <c r="D567" s="238">
        <v>235214.07999999999</v>
      </c>
      <c r="E567" s="189"/>
    </row>
    <row r="568" spans="1:6" ht="28.9" customHeight="1" x14ac:dyDescent="0.2">
      <c r="A568" s="501" t="s">
        <v>197</v>
      </c>
      <c r="B568" s="534"/>
      <c r="C568" s="238">
        <v>7117513.9299999997</v>
      </c>
      <c r="D568" s="238">
        <v>4527513.84</v>
      </c>
    </row>
    <row r="569" spans="1:6" ht="35.450000000000003" customHeight="1" x14ac:dyDescent="0.2">
      <c r="A569" s="537" t="s">
        <v>198</v>
      </c>
      <c r="B569" s="538"/>
      <c r="C569" s="238">
        <v>46379666.609999999</v>
      </c>
      <c r="D569" s="238">
        <v>50002375.460000001</v>
      </c>
    </row>
    <row r="570" spans="1:6" ht="13.5" thickBot="1" x14ac:dyDescent="0.25">
      <c r="A570" s="821" t="s">
        <v>37</v>
      </c>
      <c r="B570" s="822"/>
      <c r="C570" s="238">
        <v>3514225.21</v>
      </c>
      <c r="D570" s="238">
        <v>2432414.7999999998</v>
      </c>
    </row>
    <row r="571" spans="1:6" ht="13.5" thickBot="1" x14ac:dyDescent="0.25">
      <c r="A571" s="525" t="s">
        <v>146</v>
      </c>
      <c r="B571" s="526"/>
      <c r="C571" s="114">
        <f>SUM(C561:C570)</f>
        <v>660850986.28000009</v>
      </c>
      <c r="D571" s="114">
        <f>SUM(D561:D570)</f>
        <v>747564345.87000012</v>
      </c>
    </row>
    <row r="574" spans="1:6" x14ac:dyDescent="0.2">
      <c r="A574" s="539" t="s">
        <v>322</v>
      </c>
      <c r="B574" s="540"/>
      <c r="C574" s="540"/>
    </row>
    <row r="575" spans="1:6" ht="7.9" customHeight="1" thickBot="1" x14ac:dyDescent="0.25">
      <c r="A575" s="169"/>
      <c r="B575" s="169"/>
      <c r="C575" s="169"/>
    </row>
    <row r="576" spans="1:6" ht="26.25" thickBot="1" x14ac:dyDescent="0.25">
      <c r="A576" s="815" t="s">
        <v>149</v>
      </c>
      <c r="B576" s="816"/>
      <c r="C576" s="816"/>
      <c r="D576" s="817"/>
      <c r="E576" s="130" t="s">
        <v>42</v>
      </c>
      <c r="F576" s="79" t="s">
        <v>106</v>
      </c>
    </row>
    <row r="577" spans="1:6" ht="15.75" thickBot="1" x14ac:dyDescent="0.3">
      <c r="A577" s="508" t="s">
        <v>343</v>
      </c>
      <c r="B577" s="741"/>
      <c r="C577" s="741"/>
      <c r="D577" s="742"/>
      <c r="E577" s="262">
        <v>29681511.030000001</v>
      </c>
      <c r="F577" s="262">
        <v>150534.74</v>
      </c>
    </row>
    <row r="578" spans="1:6" ht="15" x14ac:dyDescent="0.25">
      <c r="A578" s="553" t="s">
        <v>185</v>
      </c>
      <c r="B578" s="554"/>
      <c r="C578" s="554"/>
      <c r="D578" s="555"/>
      <c r="E578" s="252">
        <v>29644740.23</v>
      </c>
      <c r="F578" s="252">
        <v>116956.15</v>
      </c>
    </row>
    <row r="579" spans="1:6" ht="15" x14ac:dyDescent="0.25">
      <c r="A579" s="556" t="s">
        <v>186</v>
      </c>
      <c r="B579" s="557"/>
      <c r="C579" s="557"/>
      <c r="D579" s="558"/>
      <c r="E579" s="252">
        <v>36770.800000000003</v>
      </c>
      <c r="F579" s="252">
        <v>33578.589999999997</v>
      </c>
    </row>
    <row r="580" spans="1:6" ht="15.75" thickBot="1" x14ac:dyDescent="0.3">
      <c r="A580" s="591" t="s">
        <v>359</v>
      </c>
      <c r="B580" s="592"/>
      <c r="C580" s="592"/>
      <c r="D580" s="593"/>
      <c r="E580" s="252">
        <v>0</v>
      </c>
      <c r="F580" s="252">
        <v>0</v>
      </c>
    </row>
    <row r="581" spans="1:6" ht="15.75" thickBot="1" x14ac:dyDescent="0.3">
      <c r="A581" s="571" t="s">
        <v>282</v>
      </c>
      <c r="B581" s="572"/>
      <c r="C581" s="572"/>
      <c r="D581" s="573"/>
      <c r="E581" s="262">
        <v>0</v>
      </c>
      <c r="F581" s="262">
        <v>0</v>
      </c>
    </row>
    <row r="582" spans="1:6" ht="15.75" thickBot="1" x14ac:dyDescent="0.3">
      <c r="A582" s="773" t="s">
        <v>283</v>
      </c>
      <c r="B582" s="774"/>
      <c r="C582" s="774"/>
      <c r="D582" s="775"/>
      <c r="E582" s="262">
        <v>94200195.909999996</v>
      </c>
      <c r="F582" s="262">
        <v>37811057.840000004</v>
      </c>
    </row>
    <row r="583" spans="1:6" ht="15" x14ac:dyDescent="0.25">
      <c r="A583" s="544" t="s">
        <v>400</v>
      </c>
      <c r="B583" s="545"/>
      <c r="C583" s="545"/>
      <c r="D583" s="546"/>
      <c r="E583" s="252">
        <v>0</v>
      </c>
      <c r="F583" s="252">
        <v>0</v>
      </c>
    </row>
    <row r="584" spans="1:6" ht="15" x14ac:dyDescent="0.25">
      <c r="A584" s="568" t="s">
        <v>401</v>
      </c>
      <c r="B584" s="569"/>
      <c r="C584" s="569"/>
      <c r="D584" s="570"/>
      <c r="E584" s="252">
        <v>0</v>
      </c>
      <c r="F584" s="252">
        <v>0</v>
      </c>
    </row>
    <row r="585" spans="1:6" ht="15" x14ac:dyDescent="0.25">
      <c r="A585" s="568" t="s">
        <v>187</v>
      </c>
      <c r="B585" s="569"/>
      <c r="C585" s="569"/>
      <c r="D585" s="570"/>
      <c r="E585" s="252">
        <v>-23313569.920000002</v>
      </c>
      <c r="F585" s="252">
        <v>-8085346.4400000004</v>
      </c>
    </row>
    <row r="586" spans="1:6" ht="15" x14ac:dyDescent="0.25">
      <c r="A586" s="568" t="s">
        <v>388</v>
      </c>
      <c r="B586" s="569"/>
      <c r="C586" s="569"/>
      <c r="D586" s="570"/>
      <c r="E586" s="252">
        <v>0</v>
      </c>
      <c r="F586" s="252">
        <v>0</v>
      </c>
    </row>
    <row r="587" spans="1:6" ht="15" x14ac:dyDescent="0.25">
      <c r="A587" s="568" t="s">
        <v>188</v>
      </c>
      <c r="B587" s="569"/>
      <c r="C587" s="569"/>
      <c r="D587" s="570"/>
      <c r="E587" s="252">
        <v>2147046.9500000002</v>
      </c>
      <c r="F587" s="252">
        <v>560432.77</v>
      </c>
    </row>
    <row r="588" spans="1:6" ht="15" x14ac:dyDescent="0.25">
      <c r="A588" s="568" t="s">
        <v>189</v>
      </c>
      <c r="B588" s="569"/>
      <c r="C588" s="569"/>
      <c r="D588" s="570"/>
      <c r="E588" s="252">
        <v>60173654.549999997</v>
      </c>
      <c r="F588" s="252">
        <v>42176320.109999999</v>
      </c>
    </row>
    <row r="589" spans="1:6" ht="15" x14ac:dyDescent="0.25">
      <c r="A589" s="568" t="s">
        <v>190</v>
      </c>
      <c r="B589" s="569"/>
      <c r="C589" s="569"/>
      <c r="D589" s="570"/>
      <c r="E589" s="252">
        <v>0</v>
      </c>
      <c r="F589" s="252">
        <v>0</v>
      </c>
    </row>
    <row r="590" spans="1:6" ht="31.15" customHeight="1" x14ac:dyDescent="0.25">
      <c r="A590" s="556" t="s">
        <v>402</v>
      </c>
      <c r="B590" s="557"/>
      <c r="C590" s="557"/>
      <c r="D590" s="558"/>
      <c r="E590" s="252">
        <v>0</v>
      </c>
      <c r="F590" s="252">
        <v>0</v>
      </c>
    </row>
    <row r="591" spans="1:6" ht="54.6" customHeight="1" x14ac:dyDescent="0.25">
      <c r="A591" s="556" t="s">
        <v>191</v>
      </c>
      <c r="B591" s="557"/>
      <c r="C591" s="557"/>
      <c r="D591" s="558"/>
      <c r="E591" s="252">
        <v>0</v>
      </c>
      <c r="F591" s="252">
        <v>0</v>
      </c>
    </row>
    <row r="592" spans="1:6" ht="63.6" customHeight="1" thickBot="1" x14ac:dyDescent="0.3">
      <c r="A592" s="591" t="s">
        <v>407</v>
      </c>
      <c r="B592" s="592"/>
      <c r="C592" s="592"/>
      <c r="D592" s="593"/>
      <c r="E592" s="252">
        <v>55193064.329999998</v>
      </c>
      <c r="F592" s="252">
        <v>3159651.4</v>
      </c>
    </row>
    <row r="593" spans="1:9" ht="15.75" thickBot="1" x14ac:dyDescent="0.25">
      <c r="A593" s="559" t="s">
        <v>146</v>
      </c>
      <c r="B593" s="560"/>
      <c r="C593" s="560"/>
      <c r="D593" s="561"/>
      <c r="E593" s="263">
        <f>SUM(E577+E581+E582)</f>
        <v>123881706.94</v>
      </c>
      <c r="F593" s="263">
        <f>SUM(F577+F581+F582)</f>
        <v>37961592.580000006</v>
      </c>
    </row>
    <row r="594" spans="1:9" ht="18" customHeight="1" x14ac:dyDescent="0.2"/>
    <row r="595" spans="1:9" ht="18" customHeight="1" x14ac:dyDescent="0.2"/>
    <row r="596" spans="1:9" x14ac:dyDescent="0.2">
      <c r="A596" s="809" t="s">
        <v>323</v>
      </c>
      <c r="B596" s="810"/>
      <c r="C596" s="810"/>
      <c r="D596" s="810"/>
    </row>
    <row r="597" spans="1:9" ht="17.45" customHeight="1" thickBot="1" x14ac:dyDescent="0.25">
      <c r="A597" s="169"/>
      <c r="B597" s="169"/>
      <c r="C597" s="171"/>
      <c r="D597" s="171"/>
    </row>
    <row r="598" spans="1:9" ht="26.25" thickBot="1" x14ac:dyDescent="0.25">
      <c r="A598" s="672" t="s">
        <v>82</v>
      </c>
      <c r="B598" s="673"/>
      <c r="C598" s="673"/>
      <c r="D598" s="674"/>
      <c r="E598" s="130" t="s">
        <v>42</v>
      </c>
      <c r="F598" s="79" t="s">
        <v>106</v>
      </c>
    </row>
    <row r="599" spans="1:9" ht="30.75" customHeight="1" thickBot="1" x14ac:dyDescent="0.3">
      <c r="A599" s="580" t="s">
        <v>284</v>
      </c>
      <c r="B599" s="581"/>
      <c r="C599" s="581"/>
      <c r="D599" s="582"/>
      <c r="E599" s="262">
        <v>0</v>
      </c>
      <c r="F599" s="339">
        <v>0</v>
      </c>
    </row>
    <row r="600" spans="1:9" ht="15.75" thickBot="1" x14ac:dyDescent="0.3">
      <c r="A600" s="508" t="s">
        <v>285</v>
      </c>
      <c r="B600" s="741"/>
      <c r="C600" s="741"/>
      <c r="D600" s="742"/>
      <c r="E600" s="262">
        <v>232015710.66</v>
      </c>
      <c r="F600" s="262">
        <v>650650633.32000005</v>
      </c>
    </row>
    <row r="601" spans="1:9" ht="15" customHeight="1" x14ac:dyDescent="0.25">
      <c r="A601" s="577" t="s">
        <v>286</v>
      </c>
      <c r="B601" s="578"/>
      <c r="C601" s="578"/>
      <c r="D601" s="579"/>
      <c r="E601" s="262">
        <v>19402.25</v>
      </c>
      <c r="F601" s="262">
        <v>199798.98</v>
      </c>
    </row>
    <row r="602" spans="1:9" ht="15" x14ac:dyDescent="0.25">
      <c r="A602" s="496" t="s">
        <v>101</v>
      </c>
      <c r="B602" s="583"/>
      <c r="C602" s="583"/>
      <c r="D602" s="584"/>
      <c r="E602" s="262">
        <v>133327812.81999999</v>
      </c>
      <c r="F602" s="262">
        <v>531757035.95999998</v>
      </c>
    </row>
    <row r="603" spans="1:9" ht="27.6" customHeight="1" x14ac:dyDescent="0.25">
      <c r="A603" s="556" t="s">
        <v>403</v>
      </c>
      <c r="B603" s="557"/>
      <c r="C603" s="557"/>
      <c r="D603" s="558"/>
      <c r="E603" s="345">
        <v>0</v>
      </c>
      <c r="F603" s="352">
        <v>0</v>
      </c>
    </row>
    <row r="604" spans="1:9" ht="15" x14ac:dyDescent="0.25">
      <c r="A604" s="556" t="s">
        <v>404</v>
      </c>
      <c r="B604" s="557"/>
      <c r="C604" s="557"/>
      <c r="D604" s="558"/>
      <c r="E604" s="345">
        <v>1269239.3899999999</v>
      </c>
      <c r="F604" s="345">
        <v>1269239.3899999999</v>
      </c>
    </row>
    <row r="605" spans="1:9" ht="15" x14ac:dyDescent="0.25">
      <c r="A605" s="556" t="s">
        <v>405</v>
      </c>
      <c r="B605" s="557"/>
      <c r="C605" s="557"/>
      <c r="D605" s="558"/>
      <c r="E605" s="345">
        <v>132058573.43000001</v>
      </c>
      <c r="F605" s="345">
        <v>530487796.56999999</v>
      </c>
    </row>
    <row r="606" spans="1:9" ht="15" x14ac:dyDescent="0.25">
      <c r="A606" s="532" t="s">
        <v>110</v>
      </c>
      <c r="B606" s="808"/>
      <c r="C606" s="808"/>
      <c r="D606" s="533"/>
      <c r="E606" s="262">
        <v>98668495.590000004</v>
      </c>
      <c r="F606" s="262">
        <v>118693798.38</v>
      </c>
    </row>
    <row r="607" spans="1:9" ht="15" x14ac:dyDescent="0.25">
      <c r="A607" s="556" t="s">
        <v>344</v>
      </c>
      <c r="B607" s="557"/>
      <c r="C607" s="557"/>
      <c r="D607" s="558"/>
      <c r="E607" s="345">
        <v>0</v>
      </c>
      <c r="F607" s="352">
        <v>0</v>
      </c>
      <c r="G607" s="188"/>
      <c r="H607" s="188"/>
      <c r="I607" s="186"/>
    </row>
    <row r="608" spans="1:9" ht="15" x14ac:dyDescent="0.25">
      <c r="A608" s="452" t="s">
        <v>360</v>
      </c>
      <c r="B608" s="594"/>
      <c r="C608" s="594"/>
      <c r="D608" s="531"/>
      <c r="E608" s="345">
        <v>56912796.68</v>
      </c>
      <c r="F608" s="345">
        <v>102745387.91</v>
      </c>
    </row>
    <row r="609" spans="1:6" ht="15" x14ac:dyDescent="0.25">
      <c r="A609" s="588" t="s">
        <v>199</v>
      </c>
      <c r="B609" s="589"/>
      <c r="C609" s="589"/>
      <c r="D609" s="590"/>
      <c r="E609" s="345">
        <v>7496559.4699999997</v>
      </c>
      <c r="F609" s="345">
        <v>5535653.2000000002</v>
      </c>
    </row>
    <row r="610" spans="1:6" ht="15" x14ac:dyDescent="0.25">
      <c r="A610" s="588" t="s">
        <v>200</v>
      </c>
      <c r="B610" s="589"/>
      <c r="C610" s="589"/>
      <c r="D610" s="590"/>
      <c r="E610" s="345">
        <v>0</v>
      </c>
      <c r="F610" s="352">
        <v>0</v>
      </c>
    </row>
    <row r="611" spans="1:6" ht="55.15" customHeight="1" thickBot="1" x14ac:dyDescent="0.3">
      <c r="A611" s="591" t="s">
        <v>406</v>
      </c>
      <c r="B611" s="592"/>
      <c r="C611" s="592"/>
      <c r="D611" s="593"/>
      <c r="E611" s="354">
        <v>34259139.439999998</v>
      </c>
      <c r="F611" s="439">
        <v>10412757.27</v>
      </c>
    </row>
    <row r="612" spans="1:6" ht="15.75" thickBot="1" x14ac:dyDescent="0.3">
      <c r="A612" s="559" t="s">
        <v>287</v>
      </c>
      <c r="B612" s="560"/>
      <c r="C612" s="560"/>
      <c r="D612" s="561"/>
      <c r="E612" s="353">
        <v>232015710.66</v>
      </c>
      <c r="F612" s="353">
        <v>650650633.32000005</v>
      </c>
    </row>
    <row r="615" spans="1:6" x14ac:dyDescent="0.2">
      <c r="A615" s="177" t="s">
        <v>324</v>
      </c>
      <c r="B615" s="117"/>
      <c r="C615" s="117"/>
      <c r="D615" s="150"/>
      <c r="E615" s="150"/>
      <c r="F615" s="150"/>
    </row>
    <row r="616" spans="1:6" ht="13.5" thickBot="1" x14ac:dyDescent="0.25">
      <c r="A616" s="20"/>
      <c r="B616" s="20"/>
      <c r="C616" s="20"/>
    </row>
    <row r="617" spans="1:6" ht="26.25" thickBot="1" x14ac:dyDescent="0.25">
      <c r="A617" s="562"/>
      <c r="B617" s="563"/>
      <c r="C617" s="563"/>
      <c r="D617" s="564"/>
      <c r="E617" s="130" t="s">
        <v>42</v>
      </c>
      <c r="F617" s="79" t="s">
        <v>106</v>
      </c>
    </row>
    <row r="618" spans="1:6" ht="15.75" thickBot="1" x14ac:dyDescent="0.3">
      <c r="A618" s="585" t="s">
        <v>288</v>
      </c>
      <c r="B618" s="586"/>
      <c r="C618" s="586"/>
      <c r="D618" s="587"/>
      <c r="E618" s="262">
        <v>253758.2</v>
      </c>
      <c r="F618" s="262">
        <v>114285.42</v>
      </c>
    </row>
    <row r="619" spans="1:6" ht="15.75" thickBot="1" x14ac:dyDescent="0.25">
      <c r="A619" s="571" t="s">
        <v>289</v>
      </c>
      <c r="B619" s="572"/>
      <c r="C619" s="572"/>
      <c r="D619" s="573"/>
      <c r="E619" s="261">
        <f>SUM(E620:E621)</f>
        <v>428361405.44999999</v>
      </c>
      <c r="F619" s="261">
        <f>SUM(F620:F621)</f>
        <v>585391775.02999997</v>
      </c>
    </row>
    <row r="620" spans="1:6" ht="26.45" customHeight="1" x14ac:dyDescent="0.2">
      <c r="A620" s="553" t="s">
        <v>345</v>
      </c>
      <c r="B620" s="554"/>
      <c r="C620" s="554"/>
      <c r="D620" s="555"/>
      <c r="E620" s="238">
        <v>171493509.84999999</v>
      </c>
      <c r="F620" s="238">
        <v>400224040.20999998</v>
      </c>
    </row>
    <row r="621" spans="1:6" ht="16.149999999999999" customHeight="1" thickBot="1" x14ac:dyDescent="0.25">
      <c r="A621" s="541" t="s">
        <v>201</v>
      </c>
      <c r="B621" s="542"/>
      <c r="C621" s="542"/>
      <c r="D621" s="543"/>
      <c r="E621" s="238">
        <v>256867895.59999999</v>
      </c>
      <c r="F621" s="238">
        <v>185167734.81999999</v>
      </c>
    </row>
    <row r="622" spans="1:6" ht="15.75" thickBot="1" x14ac:dyDescent="0.25">
      <c r="A622" s="571" t="s">
        <v>290</v>
      </c>
      <c r="B622" s="572"/>
      <c r="C622" s="572"/>
      <c r="D622" s="573"/>
      <c r="E622" s="261">
        <f>SUM(E623:E629)</f>
        <v>11136.24</v>
      </c>
      <c r="F622" s="261">
        <f>SUM(F623:F629)</f>
        <v>84.16</v>
      </c>
    </row>
    <row r="623" spans="1:6" x14ac:dyDescent="0.2">
      <c r="A623" s="544" t="s">
        <v>95</v>
      </c>
      <c r="B623" s="545"/>
      <c r="C623" s="545"/>
      <c r="D623" s="546"/>
      <c r="E623" s="238">
        <v>0</v>
      </c>
      <c r="F623" s="238">
        <v>0</v>
      </c>
    </row>
    <row r="624" spans="1:6" x14ac:dyDescent="0.2">
      <c r="A624" s="565" t="s">
        <v>14</v>
      </c>
      <c r="B624" s="566"/>
      <c r="C624" s="566"/>
      <c r="D624" s="567"/>
      <c r="E624" s="238">
        <v>7084.26</v>
      </c>
      <c r="F624" s="238">
        <v>84.16</v>
      </c>
    </row>
    <row r="625" spans="1:6" x14ac:dyDescent="0.2">
      <c r="A625" s="568" t="s">
        <v>223</v>
      </c>
      <c r="B625" s="569"/>
      <c r="C625" s="569"/>
      <c r="D625" s="570"/>
      <c r="E625" s="238">
        <v>0</v>
      </c>
      <c r="F625" s="238">
        <v>0</v>
      </c>
    </row>
    <row r="626" spans="1:6" x14ac:dyDescent="0.2">
      <c r="A626" s="556" t="s">
        <v>202</v>
      </c>
      <c r="B626" s="557"/>
      <c r="C626" s="557"/>
      <c r="D626" s="558"/>
      <c r="E626" s="238">
        <v>0</v>
      </c>
      <c r="F626" s="238">
        <v>0</v>
      </c>
    </row>
    <row r="627" spans="1:6" x14ac:dyDescent="0.2">
      <c r="A627" s="556" t="s">
        <v>203</v>
      </c>
      <c r="B627" s="557"/>
      <c r="C627" s="557"/>
      <c r="D627" s="558"/>
      <c r="E627" s="238">
        <v>0</v>
      </c>
      <c r="F627" s="238">
        <v>0</v>
      </c>
    </row>
    <row r="628" spans="1:6" x14ac:dyDescent="0.2">
      <c r="A628" s="556" t="s">
        <v>204</v>
      </c>
      <c r="B628" s="557"/>
      <c r="C628" s="557"/>
      <c r="D628" s="558"/>
      <c r="E628" s="238">
        <v>0</v>
      </c>
      <c r="F628" s="238">
        <v>0</v>
      </c>
    </row>
    <row r="629" spans="1:6" ht="13.5" thickBot="1" x14ac:dyDescent="0.25">
      <c r="A629" s="574" t="s">
        <v>254</v>
      </c>
      <c r="B629" s="575"/>
      <c r="C629" s="575"/>
      <c r="D629" s="576"/>
      <c r="E629" s="238">
        <v>4051.98</v>
      </c>
      <c r="F629" s="238">
        <v>0</v>
      </c>
    </row>
    <row r="630" spans="1:6" ht="15.75" thickBot="1" x14ac:dyDescent="0.25">
      <c r="A630" s="559" t="s">
        <v>146</v>
      </c>
      <c r="B630" s="560"/>
      <c r="C630" s="560"/>
      <c r="D630" s="561"/>
      <c r="E630" s="263">
        <f>E618+E619+E622</f>
        <v>428626299.88999999</v>
      </c>
      <c r="F630" s="263">
        <f>F618+F619+F622</f>
        <v>585506144.6099999</v>
      </c>
    </row>
    <row r="633" spans="1:6" x14ac:dyDescent="0.2">
      <c r="A633" s="539" t="s">
        <v>325</v>
      </c>
      <c r="B633" s="540"/>
      <c r="C633" s="540"/>
    </row>
    <row r="634" spans="1:6" ht="13.5" thickBot="1" x14ac:dyDescent="0.25">
      <c r="A634" s="73"/>
      <c r="B634" s="73"/>
      <c r="C634" s="73"/>
    </row>
    <row r="635" spans="1:6" ht="26.25" thickBot="1" x14ac:dyDescent="0.25">
      <c r="A635" s="672"/>
      <c r="B635" s="673"/>
      <c r="C635" s="673"/>
      <c r="D635" s="674"/>
      <c r="E635" s="130" t="s">
        <v>42</v>
      </c>
      <c r="F635" s="79" t="s">
        <v>106</v>
      </c>
    </row>
    <row r="636" spans="1:6" ht="15.75" thickBot="1" x14ac:dyDescent="0.25">
      <c r="A636" s="508" t="s">
        <v>289</v>
      </c>
      <c r="B636" s="741"/>
      <c r="C636" s="741"/>
      <c r="D636" s="742"/>
      <c r="E636" s="261">
        <f>E637+E638</f>
        <v>178573712.23000002</v>
      </c>
      <c r="F636" s="261">
        <f>F637+F638</f>
        <v>167472334.11000001</v>
      </c>
    </row>
    <row r="637" spans="1:6" x14ac:dyDescent="0.2">
      <c r="A637" s="544" t="s">
        <v>205</v>
      </c>
      <c r="B637" s="545"/>
      <c r="C637" s="545"/>
      <c r="D637" s="546"/>
      <c r="E637" s="238">
        <v>177459870.08000001</v>
      </c>
      <c r="F637" s="238">
        <v>166512916</v>
      </c>
    </row>
    <row r="638" spans="1:6" ht="13.5" thickBot="1" x14ac:dyDescent="0.25">
      <c r="A638" s="565" t="s">
        <v>353</v>
      </c>
      <c r="B638" s="566"/>
      <c r="C638" s="566"/>
      <c r="D638" s="567"/>
      <c r="E638" s="238">
        <v>1113842.1499999999</v>
      </c>
      <c r="F638" s="238">
        <v>959418.11</v>
      </c>
    </row>
    <row r="639" spans="1:6" ht="15.75" thickBot="1" x14ac:dyDescent="0.25">
      <c r="A639" s="508" t="s">
        <v>291</v>
      </c>
      <c r="B639" s="741"/>
      <c r="C639" s="741"/>
      <c r="D639" s="742"/>
      <c r="E639" s="261">
        <f>SUM(E640:E645)</f>
        <v>693110232.80999994</v>
      </c>
      <c r="F639" s="261">
        <f>SUM(F640:F645)</f>
        <v>937873472.72000003</v>
      </c>
    </row>
    <row r="640" spans="1:6" x14ac:dyDescent="0.2">
      <c r="A640" s="568" t="s">
        <v>15</v>
      </c>
      <c r="B640" s="569"/>
      <c r="C640" s="569"/>
      <c r="D640" s="570"/>
      <c r="E640" s="238">
        <v>4867.6400000000003</v>
      </c>
      <c r="F640" s="238">
        <v>46539.59</v>
      </c>
    </row>
    <row r="641" spans="1:6" x14ac:dyDescent="0.2">
      <c r="A641" s="556" t="s">
        <v>206</v>
      </c>
      <c r="B641" s="557"/>
      <c r="C641" s="557"/>
      <c r="D641" s="558"/>
      <c r="E641" s="238">
        <v>9230483.3499999996</v>
      </c>
      <c r="F641" s="238">
        <v>7313813.9400000004</v>
      </c>
    </row>
    <row r="642" spans="1:6" x14ac:dyDescent="0.2">
      <c r="A642" s="556" t="s">
        <v>207</v>
      </c>
      <c r="B642" s="557"/>
      <c r="C642" s="557"/>
      <c r="D642" s="558"/>
      <c r="E642" s="238">
        <v>148669217.88999999</v>
      </c>
      <c r="F642" s="238">
        <v>372201763.63</v>
      </c>
    </row>
    <row r="643" spans="1:6" x14ac:dyDescent="0.2">
      <c r="A643" s="556" t="s">
        <v>219</v>
      </c>
      <c r="B643" s="557"/>
      <c r="C643" s="557"/>
      <c r="D643" s="558"/>
      <c r="E643" s="238">
        <v>825963.12</v>
      </c>
      <c r="F643" s="238">
        <v>1787846.97</v>
      </c>
    </row>
    <row r="644" spans="1:6" x14ac:dyDescent="0.2">
      <c r="A644" s="556" t="s">
        <v>220</v>
      </c>
      <c r="B644" s="557"/>
      <c r="C644" s="557"/>
      <c r="D644" s="558"/>
      <c r="E644" s="238">
        <v>81012.37</v>
      </c>
      <c r="F644" s="238">
        <v>103494.9</v>
      </c>
    </row>
    <row r="645" spans="1:6" ht="13.5" thickBot="1" x14ac:dyDescent="0.25">
      <c r="A645" s="770" t="s">
        <v>254</v>
      </c>
      <c r="B645" s="771"/>
      <c r="C645" s="771"/>
      <c r="D645" s="772"/>
      <c r="E645" s="238">
        <v>534298688.44</v>
      </c>
      <c r="F645" s="238">
        <v>556420013.69000006</v>
      </c>
    </row>
    <row r="646" spans="1:6" ht="13.5" thickBot="1" x14ac:dyDescent="0.25">
      <c r="A646" s="559" t="s">
        <v>146</v>
      </c>
      <c r="B646" s="560"/>
      <c r="C646" s="560"/>
      <c r="D646" s="561"/>
      <c r="E646" s="108">
        <f>SUM(E636+E639)</f>
        <v>871683945.03999996</v>
      </c>
      <c r="F646" s="108">
        <f>SUM(F636+F639)</f>
        <v>1105345806.8299999</v>
      </c>
    </row>
    <row r="653" spans="1:6" x14ac:dyDescent="0.2">
      <c r="A653" s="776" t="s">
        <v>326</v>
      </c>
      <c r="B653" s="777"/>
      <c r="C653" s="777"/>
      <c r="D653" s="777"/>
      <c r="E653" s="777"/>
      <c r="F653" s="777"/>
    </row>
    <row r="654" spans="1:6" ht="13.5" thickBot="1" x14ac:dyDescent="0.25">
      <c r="A654" s="151"/>
    </row>
    <row r="655" spans="1:6" ht="13.5" thickBot="1" x14ac:dyDescent="0.25">
      <c r="A655" s="780" t="s">
        <v>125</v>
      </c>
      <c r="B655" s="781"/>
      <c r="C655" s="785" t="s">
        <v>258</v>
      </c>
      <c r="D655" s="786"/>
      <c r="E655" s="786"/>
      <c r="F655" s="787"/>
    </row>
    <row r="656" spans="1:6" ht="13.5" thickBot="1" x14ac:dyDescent="0.25">
      <c r="A656" s="601"/>
      <c r="B656" s="782"/>
      <c r="C656" s="143" t="s">
        <v>117</v>
      </c>
      <c r="D656" s="152" t="s">
        <v>118</v>
      </c>
      <c r="E656" s="153" t="s">
        <v>119</v>
      </c>
      <c r="F656" s="152" t="s">
        <v>120</v>
      </c>
    </row>
    <row r="657" spans="1:6" x14ac:dyDescent="0.2">
      <c r="A657" s="800" t="s">
        <v>22</v>
      </c>
      <c r="B657" s="801"/>
      <c r="C657" s="154">
        <f>SUM(C658:C660)</f>
        <v>0</v>
      </c>
      <c r="D657" s="154">
        <f>SUM(D658:D660)</f>
        <v>0</v>
      </c>
      <c r="E657" s="154">
        <f>SUM(E658:E660)</f>
        <v>0</v>
      </c>
      <c r="F657" s="68">
        <f>SUM(F658:F660)</f>
        <v>0</v>
      </c>
    </row>
    <row r="658" spans="1:6" x14ac:dyDescent="0.2">
      <c r="A658" s="802" t="s">
        <v>96</v>
      </c>
      <c r="B658" s="590"/>
      <c r="C658" s="154"/>
      <c r="D658" s="68"/>
      <c r="E658" s="155"/>
      <c r="F658" s="68"/>
    </row>
    <row r="659" spans="1:6" x14ac:dyDescent="0.2">
      <c r="A659" s="802" t="s">
        <v>96</v>
      </c>
      <c r="B659" s="590"/>
      <c r="C659" s="154"/>
      <c r="D659" s="68"/>
      <c r="E659" s="155"/>
      <c r="F659" s="68"/>
    </row>
    <row r="660" spans="1:6" x14ac:dyDescent="0.2">
      <c r="A660" s="802" t="s">
        <v>96</v>
      </c>
      <c r="B660" s="590"/>
      <c r="C660" s="154"/>
      <c r="D660" s="68"/>
      <c r="E660" s="155"/>
      <c r="F660" s="68"/>
    </row>
    <row r="661" spans="1:6" x14ac:dyDescent="0.2">
      <c r="A661" s="803" t="s">
        <v>43</v>
      </c>
      <c r="B661" s="804"/>
      <c r="C661" s="154"/>
      <c r="D661" s="68"/>
      <c r="E661" s="155"/>
      <c r="F661" s="68"/>
    </row>
    <row r="662" spans="1:6" ht="13.5" thickBot="1" x14ac:dyDescent="0.25">
      <c r="A662" s="805" t="s">
        <v>25</v>
      </c>
      <c r="B662" s="465"/>
      <c r="C662" s="156"/>
      <c r="D662" s="157"/>
      <c r="E662" s="158"/>
      <c r="F662" s="157"/>
    </row>
    <row r="663" spans="1:6" ht="13.5" thickBot="1" x14ac:dyDescent="0.25">
      <c r="A663" s="806" t="s">
        <v>33</v>
      </c>
      <c r="B663" s="807"/>
      <c r="C663" s="108">
        <f>C657+C661+C662</f>
        <v>0</v>
      </c>
      <c r="D663" s="108">
        <f>D657+D661+D662</f>
        <v>0</v>
      </c>
      <c r="E663" s="108">
        <f>E657+E661+E662</f>
        <v>0</v>
      </c>
      <c r="F663" s="108">
        <f>F657+F661+F662</f>
        <v>0</v>
      </c>
    </row>
    <row r="666" spans="1:6" ht="30" customHeight="1" x14ac:dyDescent="0.2">
      <c r="A666" s="783" t="s">
        <v>337</v>
      </c>
      <c r="B666" s="783"/>
      <c r="C666" s="783"/>
      <c r="D666" s="783"/>
      <c r="E666" s="784"/>
      <c r="F666" s="784"/>
    </row>
    <row r="668" spans="1:6" x14ac:dyDescent="0.2">
      <c r="A668" s="776" t="s">
        <v>374</v>
      </c>
      <c r="B668" s="777"/>
      <c r="C668" s="777"/>
      <c r="D668" s="777"/>
    </row>
    <row r="669" spans="1:6" ht="13.5" thickBot="1" x14ac:dyDescent="0.25"/>
    <row r="670" spans="1:6" ht="51.75" thickBot="1" x14ac:dyDescent="0.25">
      <c r="A670" s="483" t="s">
        <v>108</v>
      </c>
      <c r="B670" s="484"/>
      <c r="C670" s="91" t="s">
        <v>61</v>
      </c>
      <c r="D670" s="91" t="s">
        <v>389</v>
      </c>
    </row>
    <row r="671" spans="1:6" ht="13.5" thickBot="1" x14ac:dyDescent="0.25">
      <c r="A671" s="778" t="s">
        <v>109</v>
      </c>
      <c r="B671" s="779"/>
      <c r="C671" s="246">
        <v>4677</v>
      </c>
      <c r="D671" s="246">
        <v>4812</v>
      </c>
    </row>
    <row r="674" spans="1:5" x14ac:dyDescent="0.2">
      <c r="A674" s="176" t="s">
        <v>294</v>
      </c>
      <c r="B674" s="9"/>
      <c r="C674" s="9"/>
      <c r="D674" s="9"/>
      <c r="E674" s="9"/>
    </row>
    <row r="675" spans="1:5" ht="13.5" thickBot="1" x14ac:dyDescent="0.25">
      <c r="B675" s="178"/>
      <c r="C675" s="178"/>
    </row>
    <row r="676" spans="1:5" ht="51.75" thickBot="1" x14ac:dyDescent="0.25">
      <c r="A676" s="143" t="s">
        <v>28</v>
      </c>
      <c r="B676" s="152" t="s">
        <v>29</v>
      </c>
      <c r="C676" s="152" t="s">
        <v>103</v>
      </c>
      <c r="D676" s="56" t="s">
        <v>30</v>
      </c>
      <c r="E676" s="55" t="s">
        <v>31</v>
      </c>
    </row>
    <row r="677" spans="1:5" x14ac:dyDescent="0.2">
      <c r="A677" s="159" t="s">
        <v>121</v>
      </c>
      <c r="B677" s="235" t="s">
        <v>409</v>
      </c>
      <c r="C677" s="235">
        <v>0</v>
      </c>
      <c r="D677" s="235" t="s">
        <v>409</v>
      </c>
      <c r="E677" s="235" t="s">
        <v>409</v>
      </c>
    </row>
    <row r="678" spans="1:5" x14ac:dyDescent="0.2">
      <c r="A678" s="160" t="s">
        <v>122</v>
      </c>
      <c r="B678" s="59"/>
      <c r="C678" s="59"/>
      <c r="D678" s="58"/>
      <c r="E678" s="59"/>
    </row>
    <row r="679" spans="1:5" x14ac:dyDescent="0.2">
      <c r="A679" s="160" t="s">
        <v>123</v>
      </c>
      <c r="B679" s="59"/>
      <c r="C679" s="59"/>
      <c r="D679" s="58"/>
      <c r="E679" s="59"/>
    </row>
    <row r="680" spans="1:5" x14ac:dyDescent="0.2">
      <c r="A680" s="160" t="s">
        <v>124</v>
      </c>
      <c r="B680" s="59"/>
      <c r="C680" s="59"/>
      <c r="D680" s="58"/>
      <c r="E680" s="59"/>
    </row>
    <row r="681" spans="1:5" x14ac:dyDescent="0.2">
      <c r="A681" s="160" t="s">
        <v>126</v>
      </c>
      <c r="B681" s="59"/>
      <c r="C681" s="59"/>
      <c r="D681" s="58"/>
      <c r="E681" s="59"/>
    </row>
    <row r="682" spans="1:5" x14ac:dyDescent="0.2">
      <c r="A682" s="160" t="s">
        <v>134</v>
      </c>
      <c r="B682" s="59"/>
      <c r="C682" s="59"/>
      <c r="D682" s="58"/>
      <c r="E682" s="59"/>
    </row>
    <row r="683" spans="1:5" x14ac:dyDescent="0.2">
      <c r="A683" s="160" t="s">
        <v>135</v>
      </c>
      <c r="B683" s="59"/>
      <c r="C683" s="59"/>
      <c r="D683" s="58"/>
      <c r="E683" s="59"/>
    </row>
    <row r="684" spans="1:5" ht="13.5" thickBot="1" x14ac:dyDescent="0.25">
      <c r="A684" s="161" t="s">
        <v>111</v>
      </c>
      <c r="B684" s="162"/>
      <c r="C684" s="162"/>
      <c r="D684" s="163"/>
      <c r="E684" s="162"/>
    </row>
    <row r="687" spans="1:5" x14ac:dyDescent="0.2">
      <c r="A687" s="176" t="s">
        <v>295</v>
      </c>
      <c r="B687" s="164"/>
      <c r="C687" s="164"/>
      <c r="D687" s="164"/>
      <c r="E687" s="164"/>
    </row>
    <row r="688" spans="1:5" ht="13.5" thickBot="1" x14ac:dyDescent="0.25">
      <c r="B688" s="178"/>
      <c r="C688" s="178"/>
    </row>
    <row r="689" spans="1:5" ht="51.75" thickBot="1" x14ac:dyDescent="0.25">
      <c r="A689" s="143" t="s">
        <v>28</v>
      </c>
      <c r="B689" s="152" t="s">
        <v>29</v>
      </c>
      <c r="C689" s="152" t="s">
        <v>103</v>
      </c>
      <c r="D689" s="56" t="s">
        <v>104</v>
      </c>
      <c r="E689" s="55" t="s">
        <v>31</v>
      </c>
    </row>
    <row r="690" spans="1:5" x14ac:dyDescent="0.2">
      <c r="A690" s="159" t="s">
        <v>121</v>
      </c>
      <c r="B690" s="235" t="s">
        <v>409</v>
      </c>
      <c r="C690" s="235">
        <v>0</v>
      </c>
      <c r="D690" s="235" t="s">
        <v>409</v>
      </c>
      <c r="E690" s="235" t="s">
        <v>409</v>
      </c>
    </row>
    <row r="691" spans="1:5" x14ac:dyDescent="0.2">
      <c r="A691" s="160" t="s">
        <v>122</v>
      </c>
      <c r="B691" s="59"/>
      <c r="C691" s="59"/>
      <c r="D691" s="58"/>
      <c r="E691" s="59"/>
    </row>
    <row r="692" spans="1:5" x14ac:dyDescent="0.2">
      <c r="A692" s="160" t="s">
        <v>123</v>
      </c>
      <c r="B692" s="59"/>
      <c r="C692" s="59"/>
      <c r="D692" s="58"/>
      <c r="E692" s="59"/>
    </row>
    <row r="693" spans="1:5" x14ac:dyDescent="0.2">
      <c r="A693" s="160" t="s">
        <v>124</v>
      </c>
      <c r="B693" s="59"/>
      <c r="C693" s="59"/>
      <c r="D693" s="58"/>
      <c r="E693" s="59"/>
    </row>
    <row r="694" spans="1:5" x14ac:dyDescent="0.2">
      <c r="A694" s="160" t="s">
        <v>126</v>
      </c>
      <c r="B694" s="59"/>
      <c r="C694" s="59"/>
      <c r="D694" s="58"/>
      <c r="E694" s="59"/>
    </row>
    <row r="695" spans="1:5" x14ac:dyDescent="0.2">
      <c r="A695" s="160" t="s">
        <v>134</v>
      </c>
      <c r="B695" s="59"/>
      <c r="C695" s="59"/>
      <c r="D695" s="58"/>
      <c r="E695" s="59"/>
    </row>
    <row r="696" spans="1:5" x14ac:dyDescent="0.2">
      <c r="A696" s="160" t="s">
        <v>135</v>
      </c>
      <c r="B696" s="59"/>
      <c r="C696" s="59"/>
      <c r="D696" s="58"/>
      <c r="E696" s="59"/>
    </row>
    <row r="697" spans="1:5" ht="13.5" thickBot="1" x14ac:dyDescent="0.25">
      <c r="A697" s="161" t="s">
        <v>111</v>
      </c>
      <c r="B697" s="162"/>
      <c r="C697" s="162"/>
      <c r="D697" s="163"/>
      <c r="E697" s="162"/>
    </row>
    <row r="705" spans="1:7" x14ac:dyDescent="0.2">
      <c r="A705" s="179"/>
      <c r="B705" s="179"/>
      <c r="C705" s="798"/>
      <c r="D705" s="799"/>
      <c r="E705" s="179"/>
      <c r="F705" s="179"/>
    </row>
    <row r="706" spans="1:7" x14ac:dyDescent="0.2">
      <c r="A706" s="180" t="s">
        <v>300</v>
      </c>
      <c r="B706" s="180"/>
      <c r="C706" s="798" t="s">
        <v>27</v>
      </c>
      <c r="D706" s="799"/>
      <c r="E706" s="180"/>
      <c r="F706" s="788" t="s">
        <v>297</v>
      </c>
      <c r="G706" s="788"/>
    </row>
    <row r="707" spans="1:7" x14ac:dyDescent="0.2">
      <c r="A707" s="180" t="s">
        <v>298</v>
      </c>
      <c r="B707" s="171"/>
      <c r="C707" s="788" t="s">
        <v>296</v>
      </c>
      <c r="D707" s="789"/>
      <c r="E707" s="180"/>
      <c r="F707" s="788" t="s">
        <v>299</v>
      </c>
      <c r="G707" s="788"/>
    </row>
  </sheetData>
  <mergeCells count="413">
    <mergeCell ref="F3:J3"/>
    <mergeCell ref="A589:D589"/>
    <mergeCell ref="A560:B560"/>
    <mergeCell ref="A576:D576"/>
    <mergeCell ref="A577:D577"/>
    <mergeCell ref="A580:D580"/>
    <mergeCell ref="A52:C52"/>
    <mergeCell ref="A61:C61"/>
    <mergeCell ref="A570:B570"/>
    <mergeCell ref="A566:B566"/>
    <mergeCell ref="A66:C66"/>
    <mergeCell ref="A563:B563"/>
    <mergeCell ref="A564:B564"/>
    <mergeCell ref="A565:B565"/>
    <mergeCell ref="A579:D579"/>
    <mergeCell ref="A547:D547"/>
    <mergeCell ref="A552:D552"/>
    <mergeCell ref="A555:D555"/>
    <mergeCell ref="A554:D554"/>
    <mergeCell ref="A557:D557"/>
    <mergeCell ref="A578:D578"/>
    <mergeCell ref="A567:B567"/>
    <mergeCell ref="A549:D549"/>
    <mergeCell ref="A550:D550"/>
    <mergeCell ref="C707:D707"/>
    <mergeCell ref="F707:G707"/>
    <mergeCell ref="A494:I494"/>
    <mergeCell ref="A509:C509"/>
    <mergeCell ref="D559:D560"/>
    <mergeCell ref="A94:E94"/>
    <mergeCell ref="A496:E496"/>
    <mergeCell ref="A101:D101"/>
    <mergeCell ref="C706:D706"/>
    <mergeCell ref="A657:B657"/>
    <mergeCell ref="A658:B658"/>
    <mergeCell ref="A659:B659"/>
    <mergeCell ref="A660:B660"/>
    <mergeCell ref="A661:B661"/>
    <mergeCell ref="A662:B662"/>
    <mergeCell ref="A663:B663"/>
    <mergeCell ref="C705:D705"/>
    <mergeCell ref="F706:G706"/>
    <mergeCell ref="A392:I392"/>
    <mergeCell ref="A670:B670"/>
    <mergeCell ref="A603:D603"/>
    <mergeCell ref="A606:D606"/>
    <mergeCell ref="A593:D593"/>
    <mergeCell ref="A596:D596"/>
    <mergeCell ref="A668:D668"/>
    <mergeCell ref="A671:B671"/>
    <mergeCell ref="A641:D641"/>
    <mergeCell ref="A636:D636"/>
    <mergeCell ref="A637:D637"/>
    <mergeCell ref="A655:B656"/>
    <mergeCell ref="A666:F666"/>
    <mergeCell ref="C655:F655"/>
    <mergeCell ref="A642:D642"/>
    <mergeCell ref="A646:D646"/>
    <mergeCell ref="A653:F653"/>
    <mergeCell ref="A598:D598"/>
    <mergeCell ref="A643:D643"/>
    <mergeCell ref="A644:D644"/>
    <mergeCell ref="A645:D645"/>
    <mergeCell ref="A640:D640"/>
    <mergeCell ref="A581:D581"/>
    <mergeCell ref="A585:D585"/>
    <mergeCell ref="A587:D587"/>
    <mergeCell ref="A608:D608"/>
    <mergeCell ref="A609:D609"/>
    <mergeCell ref="A590:D590"/>
    <mergeCell ref="A605:D605"/>
    <mergeCell ref="A591:D591"/>
    <mergeCell ref="A592:D592"/>
    <mergeCell ref="A584:D584"/>
    <mergeCell ref="A588:D588"/>
    <mergeCell ref="A583:D583"/>
    <mergeCell ref="A582:D582"/>
    <mergeCell ref="A600:D600"/>
    <mergeCell ref="A586:D586"/>
    <mergeCell ref="A635:D635"/>
    <mergeCell ref="A638:D638"/>
    <mergeCell ref="A639:D639"/>
    <mergeCell ref="A619:D619"/>
    <mergeCell ref="A561:B561"/>
    <mergeCell ref="A562:B562"/>
    <mergeCell ref="A545:D545"/>
    <mergeCell ref="A546:D546"/>
    <mergeCell ref="A559:B559"/>
    <mergeCell ref="C559:C560"/>
    <mergeCell ref="A551:D551"/>
    <mergeCell ref="A553:D553"/>
    <mergeCell ref="A541:D541"/>
    <mergeCell ref="A542:D542"/>
    <mergeCell ref="A543:D543"/>
    <mergeCell ref="A548:D548"/>
    <mergeCell ref="A544:D544"/>
    <mergeCell ref="A532:D532"/>
    <mergeCell ref="A533:D533"/>
    <mergeCell ref="A534:D534"/>
    <mergeCell ref="A535:D535"/>
    <mergeCell ref="A536:D536"/>
    <mergeCell ref="A537:D537"/>
    <mergeCell ref="A538:D538"/>
    <mergeCell ref="A539:D539"/>
    <mergeCell ref="A540:D540"/>
    <mergeCell ref="A526:D526"/>
    <mergeCell ref="A527:D527"/>
    <mergeCell ref="A528:D528"/>
    <mergeCell ref="A529:D529"/>
    <mergeCell ref="A530:D530"/>
    <mergeCell ref="A423:B423"/>
    <mergeCell ref="A531:D531"/>
    <mergeCell ref="A524:D524"/>
    <mergeCell ref="A191:B191"/>
    <mergeCell ref="A202:B202"/>
    <mergeCell ref="A198:B198"/>
    <mergeCell ref="A208:B208"/>
    <mergeCell ref="A209:B209"/>
    <mergeCell ref="A304:B304"/>
    <mergeCell ref="A305:B305"/>
    <mergeCell ref="A306:B306"/>
    <mergeCell ref="A307:B307"/>
    <mergeCell ref="A308:B308"/>
    <mergeCell ref="A309:B309"/>
    <mergeCell ref="A317:B317"/>
    <mergeCell ref="A363:B363"/>
    <mergeCell ref="A371:B371"/>
    <mergeCell ref="A372:B372"/>
    <mergeCell ref="A377:B377"/>
    <mergeCell ref="A525:D525"/>
    <mergeCell ref="A424:B424"/>
    <mergeCell ref="A201:B201"/>
    <mergeCell ref="C439:D439"/>
    <mergeCell ref="A521:D521"/>
    <mergeCell ref="A522:D522"/>
    <mergeCell ref="A523:D523"/>
    <mergeCell ref="A515:D515"/>
    <mergeCell ref="A516:D516"/>
    <mergeCell ref="A517:D517"/>
    <mergeCell ref="A511:D511"/>
    <mergeCell ref="A512:D512"/>
    <mergeCell ref="A513:D513"/>
    <mergeCell ref="A425:B425"/>
    <mergeCell ref="A211:B211"/>
    <mergeCell ref="A228:B228"/>
    <mergeCell ref="A326:C326"/>
    <mergeCell ref="A314:B314"/>
    <mergeCell ref="A315:B315"/>
    <mergeCell ref="A320:B320"/>
    <mergeCell ref="A203:B203"/>
    <mergeCell ref="A204:B204"/>
    <mergeCell ref="A207:B207"/>
    <mergeCell ref="A219:B219"/>
    <mergeCell ref="A59:B59"/>
    <mergeCell ref="A29:I29"/>
    <mergeCell ref="A4:I4"/>
    <mergeCell ref="A5:I5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0:B50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E175:E176"/>
    <mergeCell ref="F175:H175"/>
    <mergeCell ref="I175:I176"/>
    <mergeCell ref="A126:D126"/>
    <mergeCell ref="A128:B128"/>
    <mergeCell ref="A109:G109"/>
    <mergeCell ref="G111:I111"/>
    <mergeCell ref="B111:F111"/>
    <mergeCell ref="A131:B131"/>
    <mergeCell ref="A129:B129"/>
    <mergeCell ref="A120:C120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3:I173"/>
    <mergeCell ref="A60:B60"/>
    <mergeCell ref="A133:B133"/>
    <mergeCell ref="A111:A112"/>
    <mergeCell ref="A238:B238"/>
    <mergeCell ref="A215:B215"/>
    <mergeCell ref="B179:D179"/>
    <mergeCell ref="B180:D180"/>
    <mergeCell ref="A192:B192"/>
    <mergeCell ref="A193:B193"/>
    <mergeCell ref="A187:G187"/>
    <mergeCell ref="A197:B197"/>
    <mergeCell ref="A190:B190"/>
    <mergeCell ref="A205:B205"/>
    <mergeCell ref="A212:B212"/>
    <mergeCell ref="A182:D182"/>
    <mergeCell ref="A194:B194"/>
    <mergeCell ref="A195:B195"/>
    <mergeCell ref="A287:B287"/>
    <mergeCell ref="A275:E275"/>
    <mergeCell ref="D254:E254"/>
    <mergeCell ref="B254:C254"/>
    <mergeCell ref="A278:B278"/>
    <mergeCell ref="A323:C323"/>
    <mergeCell ref="A290:B290"/>
    <mergeCell ref="A291:B291"/>
    <mergeCell ref="A292:B292"/>
    <mergeCell ref="A293:B293"/>
    <mergeCell ref="A294:B294"/>
    <mergeCell ref="A301:B301"/>
    <mergeCell ref="A311:B311"/>
    <mergeCell ref="A288:D288"/>
    <mergeCell ref="A285:B285"/>
    <mergeCell ref="A299:B299"/>
    <mergeCell ref="A300:B300"/>
    <mergeCell ref="B264:E264"/>
    <mergeCell ref="B256:E256"/>
    <mergeCell ref="A277:B277"/>
    <mergeCell ref="A286:B286"/>
    <mergeCell ref="A295:B295"/>
    <mergeCell ref="A296:B296"/>
    <mergeCell ref="A297:B297"/>
    <mergeCell ref="A303:B303"/>
    <mergeCell ref="A310:B310"/>
    <mergeCell ref="A338:B338"/>
    <mergeCell ref="A339:B339"/>
    <mergeCell ref="A341:B341"/>
    <mergeCell ref="A344:B344"/>
    <mergeCell ref="A337:B337"/>
    <mergeCell ref="A343:B343"/>
    <mergeCell ref="A340:B340"/>
    <mergeCell ref="A342:B342"/>
    <mergeCell ref="A318:B318"/>
    <mergeCell ref="A316:B316"/>
    <mergeCell ref="G328:H328"/>
    <mergeCell ref="G329:H329"/>
    <mergeCell ref="G330:H330"/>
    <mergeCell ref="A330:B330"/>
    <mergeCell ref="A335:B335"/>
    <mergeCell ref="A336:B336"/>
    <mergeCell ref="A328:B328"/>
    <mergeCell ref="A329:B329"/>
    <mergeCell ref="A331:B331"/>
    <mergeCell ref="A334:B334"/>
    <mergeCell ref="A332:B332"/>
    <mergeCell ref="A333:B333"/>
    <mergeCell ref="A346:B346"/>
    <mergeCell ref="A356:E356"/>
    <mergeCell ref="A347:B347"/>
    <mergeCell ref="A348:B348"/>
    <mergeCell ref="A364:B364"/>
    <mergeCell ref="A359:B359"/>
    <mergeCell ref="A350:B350"/>
    <mergeCell ref="A365:B365"/>
    <mergeCell ref="A349:B349"/>
    <mergeCell ref="A358:B358"/>
    <mergeCell ref="A362:B362"/>
    <mergeCell ref="A351:B351"/>
    <mergeCell ref="A519:D519"/>
    <mergeCell ref="A520:D520"/>
    <mergeCell ref="A445:B445"/>
    <mergeCell ref="A446:B446"/>
    <mergeCell ref="A497:B497"/>
    <mergeCell ref="C497:D497"/>
    <mergeCell ref="A498:B498"/>
    <mergeCell ref="C498:D498"/>
    <mergeCell ref="A417:C417"/>
    <mergeCell ref="A447:B447"/>
    <mergeCell ref="A448:B448"/>
    <mergeCell ref="A449:B449"/>
    <mergeCell ref="A450:B450"/>
    <mergeCell ref="A514:D514"/>
    <mergeCell ref="A518:D518"/>
    <mergeCell ref="A439:B439"/>
    <mergeCell ref="A429:B429"/>
    <mergeCell ref="C438:D438"/>
    <mergeCell ref="A438:B438"/>
    <mergeCell ref="A443:C443"/>
    <mergeCell ref="A442:D442"/>
    <mergeCell ref="A419:B419"/>
    <mergeCell ref="A420:B420"/>
    <mergeCell ref="A421:B421"/>
    <mergeCell ref="A629:D629"/>
    <mergeCell ref="A630:D630"/>
    <mergeCell ref="A601:D601"/>
    <mergeCell ref="A599:D599"/>
    <mergeCell ref="A604:D604"/>
    <mergeCell ref="A602:D602"/>
    <mergeCell ref="A618:D618"/>
    <mergeCell ref="A610:D610"/>
    <mergeCell ref="A611:D611"/>
    <mergeCell ref="A422:B422"/>
    <mergeCell ref="A428:B428"/>
    <mergeCell ref="A633:C633"/>
    <mergeCell ref="A621:D621"/>
    <mergeCell ref="A623:D623"/>
    <mergeCell ref="A430:B430"/>
    <mergeCell ref="A431:B431"/>
    <mergeCell ref="A426:B426"/>
    <mergeCell ref="A432:B432"/>
    <mergeCell ref="A569:B569"/>
    <mergeCell ref="A620:D620"/>
    <mergeCell ref="A626:D626"/>
    <mergeCell ref="A627:D627"/>
    <mergeCell ref="A607:D607"/>
    <mergeCell ref="A568:B568"/>
    <mergeCell ref="A612:D612"/>
    <mergeCell ref="A617:D617"/>
    <mergeCell ref="A571:B571"/>
    <mergeCell ref="A574:C574"/>
    <mergeCell ref="A624:D624"/>
    <mergeCell ref="A427:B427"/>
    <mergeCell ref="A625:D625"/>
    <mergeCell ref="A622:D622"/>
    <mergeCell ref="A628:D628"/>
    <mergeCell ref="A298:B298"/>
    <mergeCell ref="A312:B312"/>
    <mergeCell ref="A313:B313"/>
    <mergeCell ref="A302:B302"/>
    <mergeCell ref="A319:B319"/>
    <mergeCell ref="A369:B369"/>
    <mergeCell ref="B396:D396"/>
    <mergeCell ref="A378:B378"/>
    <mergeCell ref="A387:E387"/>
    <mergeCell ref="A384:B384"/>
    <mergeCell ref="A394:I394"/>
    <mergeCell ref="A375:D375"/>
    <mergeCell ref="A368:B368"/>
    <mergeCell ref="A370:B370"/>
    <mergeCell ref="F396:H396"/>
    <mergeCell ref="A385:B385"/>
    <mergeCell ref="A379:B379"/>
    <mergeCell ref="A396:A397"/>
    <mergeCell ref="A382:E382"/>
    <mergeCell ref="A360:B360"/>
    <mergeCell ref="A361:B361"/>
    <mergeCell ref="A366:B366"/>
    <mergeCell ref="A367:B367"/>
    <mergeCell ref="A345:B345"/>
    <mergeCell ref="A283:B283"/>
    <mergeCell ref="A284:B284"/>
    <mergeCell ref="A134:B134"/>
    <mergeCell ref="A132:B132"/>
    <mergeCell ref="A135:B135"/>
    <mergeCell ref="A281:B281"/>
    <mergeCell ref="A223:E223"/>
    <mergeCell ref="A220:B220"/>
    <mergeCell ref="A229:B229"/>
    <mergeCell ref="A196:B196"/>
    <mergeCell ref="A227:B227"/>
    <mergeCell ref="A199:B199"/>
    <mergeCell ref="A210:B210"/>
    <mergeCell ref="A213:B213"/>
    <mergeCell ref="A200:B200"/>
    <mergeCell ref="A214:B214"/>
    <mergeCell ref="A225:B225"/>
    <mergeCell ref="A216:B216"/>
    <mergeCell ref="A217:B217"/>
    <mergeCell ref="A218:B218"/>
    <mergeCell ref="A244:B244"/>
    <mergeCell ref="A279:B279"/>
    <mergeCell ref="A280:B280"/>
    <mergeCell ref="A252:E252"/>
    <mergeCell ref="A62:B62"/>
    <mergeCell ref="A130:B130"/>
    <mergeCell ref="A226:B226"/>
    <mergeCell ref="A231:B231"/>
    <mergeCell ref="A232:B232"/>
    <mergeCell ref="A282:B282"/>
    <mergeCell ref="A230:B230"/>
    <mergeCell ref="A206:B206"/>
    <mergeCell ref="A127:C127"/>
    <mergeCell ref="B181:D181"/>
    <mergeCell ref="B178:D178"/>
    <mergeCell ref="A189:B189"/>
    <mergeCell ref="A245:B245"/>
    <mergeCell ref="A246:B246"/>
    <mergeCell ref="B177:D177"/>
    <mergeCell ref="A68:B68"/>
    <mergeCell ref="A175:D176"/>
    <mergeCell ref="A233:B233"/>
    <mergeCell ref="A241:D241"/>
    <mergeCell ref="A234:B234"/>
    <mergeCell ref="A243:B243"/>
    <mergeCell ref="A235:B235"/>
    <mergeCell ref="A236:B236"/>
    <mergeCell ref="A237:B237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&amp;C&amp;"-,Standardowy"Urząd m.st.Warszawy
Informacja dodatkowa do sprawozdania finansowego za rok obrotowy zakończony 31 grudnia 2024r.
II. Dodatkowe informacje i objaśnienia</oddHeader>
    <oddFooter>&amp;CWprowadzenie oraz dodatkowe  informacje i objaśnienia stanowią integralną część sprawozdania finansowego</oddFooter>
  </headerFooter>
  <rowBreaks count="22" manualBreakCount="22">
    <brk id="37" max="16383" man="1"/>
    <brk id="73" max="16383" man="1"/>
    <brk id="99" max="8" man="1"/>
    <brk id="123" max="16383" man="1"/>
    <brk id="185" max="16383" man="1"/>
    <brk id="222" max="16383" man="1"/>
    <brk id="251" max="16383" man="1"/>
    <brk id="274" max="16383" man="1"/>
    <brk id="287" max="16383" man="1"/>
    <brk id="324" max="16383" man="1"/>
    <brk id="354" max="16383" man="1"/>
    <brk id="391" max="16383" man="1"/>
    <brk id="415" max="16383" man="1"/>
    <brk id="441" max="16383" man="1"/>
    <brk id="452" max="16383" man="1"/>
    <brk id="507" max="8" man="1"/>
    <brk id="555" max="16383" man="1"/>
    <brk id="573" max="16383" man="1"/>
    <brk id="594" max="16383" man="1"/>
    <brk id="613" max="16383" man="1"/>
    <brk id="651" max="16383" man="1"/>
    <brk id="68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"/>
  <sheetViews>
    <sheetView topLeftCell="A43" workbookViewId="0">
      <selection activeCell="K18" sqref="K18"/>
    </sheetView>
  </sheetViews>
  <sheetFormatPr defaultRowHeight="12.75" x14ac:dyDescent="0.2"/>
  <cols>
    <col min="1" max="1" width="4.85546875" style="364" customWidth="1"/>
    <col min="2" max="2" width="44.28515625" style="362" customWidth="1"/>
    <col min="3" max="3" width="23.28515625" style="362" customWidth="1"/>
    <col min="4" max="4" width="21" style="362" customWidth="1"/>
    <col min="5" max="5" width="19.7109375" style="362" customWidth="1"/>
    <col min="6" max="6" width="21" style="362" customWidth="1"/>
    <col min="7" max="7" width="19.7109375" style="362" customWidth="1"/>
    <col min="8" max="8" width="18" style="362" customWidth="1"/>
    <col min="9" max="9" width="16.140625" style="362" customWidth="1"/>
    <col min="10" max="10" width="13.7109375" style="362" customWidth="1"/>
    <col min="11" max="11" width="18.28515625" style="362" customWidth="1"/>
    <col min="12" max="16384" width="9.140625" style="362"/>
  </cols>
  <sheetData>
    <row r="1" spans="1:9" ht="15" x14ac:dyDescent="0.2">
      <c r="A1" s="481" t="s">
        <v>429</v>
      </c>
      <c r="B1" s="482"/>
      <c r="C1" s="482"/>
      <c r="D1" s="482"/>
      <c r="E1" s="482"/>
      <c r="F1" s="482"/>
      <c r="G1" s="482"/>
      <c r="H1" s="482"/>
      <c r="I1" s="482"/>
    </row>
    <row r="2" spans="1:9" ht="13.5" thickBot="1" x14ac:dyDescent="0.25">
      <c r="B2" s="365"/>
      <c r="C2" s="365"/>
      <c r="D2" s="365"/>
      <c r="E2" s="365" t="s">
        <v>45</v>
      </c>
      <c r="F2" s="86"/>
      <c r="G2" s="86"/>
      <c r="H2" s="86"/>
      <c r="I2" s="86"/>
    </row>
    <row r="3" spans="1:9" ht="61.5" customHeight="1" thickBot="1" x14ac:dyDescent="0.25">
      <c r="A3" s="660"/>
      <c r="B3" s="833"/>
      <c r="C3" s="187" t="s">
        <v>430</v>
      </c>
      <c r="D3" s="366" t="s">
        <v>431</v>
      </c>
      <c r="E3" s="187" t="s">
        <v>432</v>
      </c>
      <c r="F3" s="57" t="s">
        <v>433</v>
      </c>
      <c r="G3" s="187" t="s">
        <v>434</v>
      </c>
      <c r="H3" s="90" t="s">
        <v>435</v>
      </c>
      <c r="I3" s="363" t="s">
        <v>436</v>
      </c>
    </row>
    <row r="4" spans="1:9" x14ac:dyDescent="0.2">
      <c r="A4" s="834" t="s">
        <v>437</v>
      </c>
      <c r="B4" s="835"/>
      <c r="C4" s="367"/>
      <c r="D4" s="368"/>
      <c r="E4" s="369"/>
      <c r="F4" s="368"/>
      <c r="G4" s="369"/>
      <c r="H4" s="369"/>
      <c r="I4" s="370"/>
    </row>
    <row r="5" spans="1:9" x14ac:dyDescent="0.2">
      <c r="A5" s="371"/>
      <c r="B5" s="372" t="s">
        <v>438</v>
      </c>
      <c r="C5" s="373"/>
      <c r="D5" s="374"/>
      <c r="E5" s="375"/>
      <c r="F5" s="374"/>
      <c r="G5" s="375"/>
      <c r="H5" s="375"/>
      <c r="I5" s="376"/>
    </row>
    <row r="6" spans="1:9" ht="18.75" customHeight="1" x14ac:dyDescent="0.2">
      <c r="A6" s="377">
        <v>1</v>
      </c>
      <c r="B6" s="378" t="s">
        <v>439</v>
      </c>
      <c r="C6" s="238">
        <v>10406</v>
      </c>
      <c r="D6" s="379">
        <v>100</v>
      </c>
      <c r="E6" s="238">
        <v>520300</v>
      </c>
      <c r="F6" s="238">
        <v>0</v>
      </c>
      <c r="G6" s="238">
        <v>520300</v>
      </c>
      <c r="H6" s="238">
        <v>-422592.93</v>
      </c>
      <c r="I6" s="238">
        <v>1486684.62</v>
      </c>
    </row>
    <row r="7" spans="1:9" ht="21" customHeight="1" x14ac:dyDescent="0.2">
      <c r="A7" s="377">
        <v>2</v>
      </c>
      <c r="B7" s="234" t="s">
        <v>440</v>
      </c>
      <c r="C7" s="238">
        <v>50</v>
      </c>
      <c r="D7" s="379">
        <v>100</v>
      </c>
      <c r="E7" s="238">
        <v>5000</v>
      </c>
      <c r="F7" s="238">
        <v>4943.16</v>
      </c>
      <c r="G7" s="238">
        <v>56.84</v>
      </c>
      <c r="H7" s="238">
        <v>0</v>
      </c>
      <c r="I7" s="238">
        <v>56.84</v>
      </c>
    </row>
    <row r="8" spans="1:9" ht="21" customHeight="1" x14ac:dyDescent="0.2">
      <c r="A8" s="377">
        <v>3</v>
      </c>
      <c r="B8" s="234" t="s">
        <v>441</v>
      </c>
      <c r="C8" s="238">
        <v>690835</v>
      </c>
      <c r="D8" s="379">
        <v>100</v>
      </c>
      <c r="E8" s="238">
        <v>345417500</v>
      </c>
      <c r="F8" s="238">
        <v>0</v>
      </c>
      <c r="G8" s="238">
        <v>345417500</v>
      </c>
      <c r="H8" s="238">
        <v>6408098.8099999996</v>
      </c>
      <c r="I8" s="238">
        <v>683145199.79999995</v>
      </c>
    </row>
    <row r="9" spans="1:9" ht="24" customHeight="1" x14ac:dyDescent="0.2">
      <c r="A9" s="377">
        <v>4</v>
      </c>
      <c r="B9" s="234" t="s">
        <v>442</v>
      </c>
      <c r="C9" s="238">
        <v>752940</v>
      </c>
      <c r="D9" s="379">
        <v>100</v>
      </c>
      <c r="E9" s="238">
        <v>376470000</v>
      </c>
      <c r="F9" s="238">
        <v>0</v>
      </c>
      <c r="G9" s="238">
        <v>376470000</v>
      </c>
      <c r="H9" s="238">
        <v>-9761349.6400000006</v>
      </c>
      <c r="I9" s="238">
        <v>752845128.29999995</v>
      </c>
    </row>
    <row r="10" spans="1:9" ht="21" customHeight="1" x14ac:dyDescent="0.2">
      <c r="A10" s="377">
        <v>5</v>
      </c>
      <c r="B10" s="234" t="s">
        <v>443</v>
      </c>
      <c r="C10" s="238">
        <v>375119</v>
      </c>
      <c r="D10" s="379">
        <v>100</v>
      </c>
      <c r="E10" s="238">
        <v>187559500</v>
      </c>
      <c r="F10" s="238">
        <v>0</v>
      </c>
      <c r="G10" s="238">
        <v>187559500</v>
      </c>
      <c r="H10" s="238">
        <v>2801825.46</v>
      </c>
      <c r="I10" s="238">
        <v>297181176.69999999</v>
      </c>
    </row>
    <row r="11" spans="1:9" ht="21" customHeight="1" x14ac:dyDescent="0.2">
      <c r="A11" s="377">
        <v>6</v>
      </c>
      <c r="B11" s="234" t="s">
        <v>444</v>
      </c>
      <c r="C11" s="238">
        <v>4600</v>
      </c>
      <c r="D11" s="379">
        <v>100</v>
      </c>
      <c r="E11" s="238">
        <v>2300000</v>
      </c>
      <c r="F11" s="238">
        <v>161936.6</v>
      </c>
      <c r="G11" s="238">
        <v>2138063.4</v>
      </c>
      <c r="H11" s="238">
        <v>-1508555.92</v>
      </c>
      <c r="I11" s="238">
        <v>2138063.4</v>
      </c>
    </row>
    <row r="12" spans="1:9" ht="23.25" customHeight="1" x14ac:dyDescent="0.2">
      <c r="A12" s="377">
        <v>7</v>
      </c>
      <c r="B12" s="234" t="s">
        <v>445</v>
      </c>
      <c r="C12" s="238">
        <v>27722501</v>
      </c>
      <c r="D12" s="379">
        <v>100</v>
      </c>
      <c r="E12" s="238">
        <v>2772250100</v>
      </c>
      <c r="F12" s="238">
        <v>0</v>
      </c>
      <c r="G12" s="238">
        <v>2772250100</v>
      </c>
      <c r="H12" s="238">
        <v>9781759.4600000009</v>
      </c>
      <c r="I12" s="238">
        <v>4568926230.4899998</v>
      </c>
    </row>
    <row r="13" spans="1:9" ht="21" customHeight="1" x14ac:dyDescent="0.2">
      <c r="A13" s="377">
        <v>8</v>
      </c>
      <c r="B13" s="234" t="s">
        <v>446</v>
      </c>
      <c r="C13" s="238">
        <v>1135516</v>
      </c>
      <c r="D13" s="379">
        <v>100</v>
      </c>
      <c r="E13" s="238">
        <v>567758000</v>
      </c>
      <c r="F13" s="238">
        <v>0</v>
      </c>
      <c r="G13" s="238">
        <v>567758000</v>
      </c>
      <c r="H13" s="238">
        <v>3624158.19</v>
      </c>
      <c r="I13" s="238">
        <v>767331427.36000001</v>
      </c>
    </row>
    <row r="14" spans="1:9" ht="21" customHeight="1" x14ac:dyDescent="0.2">
      <c r="A14" s="377">
        <v>9</v>
      </c>
      <c r="B14" s="234" t="s">
        <v>447</v>
      </c>
      <c r="C14" s="238">
        <v>10000</v>
      </c>
      <c r="D14" s="379">
        <v>100</v>
      </c>
      <c r="E14" s="238">
        <v>5000000</v>
      </c>
      <c r="F14" s="238">
        <v>0</v>
      </c>
      <c r="G14" s="238">
        <v>5000000</v>
      </c>
      <c r="H14" s="238">
        <v>3511433.63</v>
      </c>
      <c r="I14" s="238">
        <v>28664266.57</v>
      </c>
    </row>
    <row r="15" spans="1:9" ht="21" customHeight="1" x14ac:dyDescent="0.2">
      <c r="A15" s="377">
        <v>10</v>
      </c>
      <c r="B15" s="234" t="s">
        <v>448</v>
      </c>
      <c r="C15" s="238">
        <v>24601</v>
      </c>
      <c r="D15" s="379">
        <v>100</v>
      </c>
      <c r="E15" s="238">
        <v>1230050</v>
      </c>
      <c r="F15" s="238">
        <v>0</v>
      </c>
      <c r="G15" s="238">
        <v>1230050</v>
      </c>
      <c r="H15" s="238">
        <v>305221.03999999998</v>
      </c>
      <c r="I15" s="238">
        <v>8017743.7300000004</v>
      </c>
    </row>
    <row r="16" spans="1:9" ht="21" customHeight="1" x14ac:dyDescent="0.2">
      <c r="A16" s="377">
        <v>11</v>
      </c>
      <c r="B16" s="234" t="s">
        <v>449</v>
      </c>
      <c r="C16" s="238">
        <v>80500</v>
      </c>
      <c r="D16" s="379">
        <v>100</v>
      </c>
      <c r="E16" s="238">
        <v>80500000</v>
      </c>
      <c r="F16" s="238">
        <v>0</v>
      </c>
      <c r="G16" s="238">
        <v>80500000</v>
      </c>
      <c r="H16" s="238">
        <v>7184867.7800000003</v>
      </c>
      <c r="I16" s="238">
        <v>123915630.8</v>
      </c>
    </row>
    <row r="17" spans="1:9" ht="21" customHeight="1" x14ac:dyDescent="0.2">
      <c r="A17" s="377">
        <v>12</v>
      </c>
      <c r="B17" s="234" t="s">
        <v>450</v>
      </c>
      <c r="C17" s="238">
        <v>360</v>
      </c>
      <c r="D17" s="379">
        <v>36</v>
      </c>
      <c r="E17" s="238">
        <v>18000</v>
      </c>
      <c r="F17" s="238">
        <v>18000</v>
      </c>
      <c r="G17" s="238">
        <v>0</v>
      </c>
      <c r="H17" s="238">
        <v>0</v>
      </c>
      <c r="I17" s="238">
        <v>0</v>
      </c>
    </row>
    <row r="18" spans="1:9" ht="25.5" customHeight="1" x14ac:dyDescent="0.2">
      <c r="A18" s="377">
        <v>13</v>
      </c>
      <c r="B18" s="234" t="s">
        <v>451</v>
      </c>
      <c r="C18" s="238">
        <v>295888</v>
      </c>
      <c r="D18" s="379">
        <v>100</v>
      </c>
      <c r="E18" s="238">
        <v>295888000</v>
      </c>
      <c r="F18" s="238">
        <v>0</v>
      </c>
      <c r="G18" s="238">
        <v>295888000</v>
      </c>
      <c r="H18" s="238">
        <v>8096505.1799999997</v>
      </c>
      <c r="I18" s="238">
        <v>378824197.18000001</v>
      </c>
    </row>
    <row r="19" spans="1:9" ht="21" customHeight="1" x14ac:dyDescent="0.2">
      <c r="A19" s="377">
        <v>14</v>
      </c>
      <c r="B19" s="234" t="s">
        <v>452</v>
      </c>
      <c r="C19" s="238">
        <v>301317</v>
      </c>
      <c r="D19" s="379">
        <v>100</v>
      </c>
      <c r="E19" s="238">
        <v>301317000</v>
      </c>
      <c r="F19" s="238">
        <v>0</v>
      </c>
      <c r="G19" s="238">
        <v>301317000</v>
      </c>
      <c r="H19" s="238">
        <v>3167315.29</v>
      </c>
      <c r="I19" s="238">
        <v>323397900.50999999</v>
      </c>
    </row>
    <row r="20" spans="1:9" ht="21" customHeight="1" x14ac:dyDescent="0.2">
      <c r="A20" s="377">
        <v>15</v>
      </c>
      <c r="B20" s="234" t="s">
        <v>453</v>
      </c>
      <c r="C20" s="238">
        <v>2939550</v>
      </c>
      <c r="D20" s="379">
        <v>100</v>
      </c>
      <c r="E20" s="238">
        <v>1469775000</v>
      </c>
      <c r="F20" s="238">
        <v>0</v>
      </c>
      <c r="G20" s="238">
        <v>1469775000</v>
      </c>
      <c r="H20" s="238">
        <v>10282145.619999999</v>
      </c>
      <c r="I20" s="238">
        <v>2015587642.76</v>
      </c>
    </row>
    <row r="21" spans="1:9" ht="21" customHeight="1" x14ac:dyDescent="0.2">
      <c r="A21" s="377">
        <v>16</v>
      </c>
      <c r="B21" s="234" t="s">
        <v>454</v>
      </c>
      <c r="C21" s="238">
        <v>6600</v>
      </c>
      <c r="D21" s="379">
        <v>100</v>
      </c>
      <c r="E21" s="238">
        <v>3300000</v>
      </c>
      <c r="F21" s="238">
        <v>0</v>
      </c>
      <c r="G21" s="238">
        <v>3300000</v>
      </c>
      <c r="H21" s="238">
        <v>220751.69</v>
      </c>
      <c r="I21" s="238">
        <v>5433960.1900000004</v>
      </c>
    </row>
    <row r="22" spans="1:9" ht="21" customHeight="1" x14ac:dyDescent="0.2">
      <c r="A22" s="377">
        <v>17</v>
      </c>
      <c r="B22" s="234" t="s">
        <v>455</v>
      </c>
      <c r="C22" s="238">
        <v>3650</v>
      </c>
      <c r="D22" s="379">
        <v>100</v>
      </c>
      <c r="E22" s="238">
        <v>3650000</v>
      </c>
      <c r="F22" s="238">
        <v>0</v>
      </c>
      <c r="G22" s="238">
        <v>3650000</v>
      </c>
      <c r="H22" s="238">
        <v>354687.02</v>
      </c>
      <c r="I22" s="238">
        <v>22072436.399999999</v>
      </c>
    </row>
    <row r="23" spans="1:9" ht="21" customHeight="1" x14ac:dyDescent="0.2">
      <c r="A23" s="377">
        <v>18</v>
      </c>
      <c r="B23" s="234" t="s">
        <v>456</v>
      </c>
      <c r="C23" s="238">
        <v>24520</v>
      </c>
      <c r="D23" s="379">
        <v>100</v>
      </c>
      <c r="E23" s="238">
        <v>24520000</v>
      </c>
      <c r="F23" s="238">
        <v>0</v>
      </c>
      <c r="G23" s="238">
        <v>24520000</v>
      </c>
      <c r="H23" s="238">
        <v>859071.07</v>
      </c>
      <c r="I23" s="238">
        <v>43494924.549999997</v>
      </c>
    </row>
    <row r="24" spans="1:9" ht="21" customHeight="1" x14ac:dyDescent="0.2">
      <c r="A24" s="377">
        <v>19</v>
      </c>
      <c r="B24" s="234" t="s">
        <v>457</v>
      </c>
      <c r="C24" s="238">
        <v>63465</v>
      </c>
      <c r="D24" s="379">
        <v>100</v>
      </c>
      <c r="E24" s="238">
        <v>63465000</v>
      </c>
      <c r="F24" s="238">
        <v>0</v>
      </c>
      <c r="G24" s="238">
        <v>63465000</v>
      </c>
      <c r="H24" s="238">
        <v>5597111.1900000004</v>
      </c>
      <c r="I24" s="238">
        <v>71366363.140000001</v>
      </c>
    </row>
    <row r="25" spans="1:9" ht="21" customHeight="1" x14ac:dyDescent="0.2">
      <c r="A25" s="377">
        <v>20</v>
      </c>
      <c r="B25" s="234" t="s">
        <v>458</v>
      </c>
      <c r="C25" s="238">
        <v>19385</v>
      </c>
      <c r="D25" s="379">
        <v>100</v>
      </c>
      <c r="E25" s="238">
        <v>19385000</v>
      </c>
      <c r="F25" s="238">
        <v>7506741.2400000002</v>
      </c>
      <c r="G25" s="238">
        <v>11878258.76</v>
      </c>
      <c r="H25" s="238">
        <v>-3532323.04</v>
      </c>
      <c r="I25" s="238">
        <v>11878258.76</v>
      </c>
    </row>
    <row r="26" spans="1:9" ht="21" customHeight="1" x14ac:dyDescent="0.2">
      <c r="A26" s="377">
        <v>21</v>
      </c>
      <c r="B26" s="234" t="s">
        <v>459</v>
      </c>
      <c r="C26" s="238">
        <v>23062</v>
      </c>
      <c r="D26" s="379">
        <v>100</v>
      </c>
      <c r="E26" s="238">
        <v>23062000</v>
      </c>
      <c r="F26" s="238">
        <v>650002.19999999995</v>
      </c>
      <c r="G26" s="238">
        <v>22411997.800000001</v>
      </c>
      <c r="H26" s="238">
        <v>-11845709.17</v>
      </c>
      <c r="I26" s="238">
        <v>22411997.800000001</v>
      </c>
    </row>
    <row r="27" spans="1:9" ht="21" customHeight="1" x14ac:dyDescent="0.2">
      <c r="A27" s="377">
        <v>22</v>
      </c>
      <c r="B27" s="380" t="s">
        <v>460</v>
      </c>
      <c r="C27" s="238">
        <v>33437</v>
      </c>
      <c r="D27" s="379">
        <v>100</v>
      </c>
      <c r="E27" s="238">
        <v>33437000</v>
      </c>
      <c r="F27" s="238">
        <v>32694188.760000002</v>
      </c>
      <c r="G27" s="238">
        <v>742811.24</v>
      </c>
      <c r="H27" s="238">
        <v>-45125343.240000002</v>
      </c>
      <c r="I27" s="238">
        <v>742811.24</v>
      </c>
    </row>
    <row r="28" spans="1:9" ht="21" customHeight="1" x14ac:dyDescent="0.2">
      <c r="A28" s="377">
        <v>23</v>
      </c>
      <c r="B28" s="381" t="s">
        <v>461</v>
      </c>
      <c r="C28" s="238">
        <v>5600</v>
      </c>
      <c r="D28" s="379">
        <v>100</v>
      </c>
      <c r="E28" s="238">
        <v>5600000</v>
      </c>
      <c r="F28" s="238">
        <v>0</v>
      </c>
      <c r="G28" s="238">
        <v>5600000</v>
      </c>
      <c r="H28" s="238">
        <v>5496788.4400000004</v>
      </c>
      <c r="I28" s="238">
        <v>23345564.5</v>
      </c>
    </row>
    <row r="29" spans="1:9" ht="21" customHeight="1" x14ac:dyDescent="0.2">
      <c r="A29" s="377">
        <v>24</v>
      </c>
      <c r="B29" s="381" t="s">
        <v>462</v>
      </c>
      <c r="C29" s="238">
        <v>24801</v>
      </c>
      <c r="D29" s="379">
        <v>100</v>
      </c>
      <c r="E29" s="238">
        <v>24801000</v>
      </c>
      <c r="F29" s="238">
        <v>12588564.24</v>
      </c>
      <c r="G29" s="238">
        <v>12212435.76</v>
      </c>
      <c r="H29" s="238">
        <v>-28648593.219999999</v>
      </c>
      <c r="I29" s="238">
        <v>12212435.76</v>
      </c>
    </row>
    <row r="30" spans="1:9" ht="21" customHeight="1" x14ac:dyDescent="0.2">
      <c r="A30" s="377">
        <v>25</v>
      </c>
      <c r="B30" s="381" t="s">
        <v>463</v>
      </c>
      <c r="C30" s="238">
        <v>100</v>
      </c>
      <c r="D30" s="379">
        <v>100</v>
      </c>
      <c r="E30" s="238">
        <v>50000</v>
      </c>
      <c r="F30" s="238">
        <v>50000</v>
      </c>
      <c r="G30" s="238">
        <v>0</v>
      </c>
      <c r="H30" s="238">
        <v>0</v>
      </c>
      <c r="I30" s="238">
        <v>0</v>
      </c>
    </row>
    <row r="31" spans="1:9" ht="22.5" customHeight="1" x14ac:dyDescent="0.2">
      <c r="A31" s="382"/>
      <c r="B31" s="383"/>
      <c r="C31" s="384"/>
      <c r="D31" s="384"/>
      <c r="E31" s="385"/>
      <c r="F31" s="385"/>
      <c r="G31" s="385"/>
      <c r="H31" s="385"/>
      <c r="I31" s="385"/>
    </row>
    <row r="32" spans="1:9" ht="22.5" customHeight="1" x14ac:dyDescent="0.2">
      <c r="A32" s="382"/>
      <c r="B32" s="383"/>
      <c r="C32" s="384"/>
      <c r="D32" s="384"/>
      <c r="E32" s="385"/>
      <c r="F32" s="385"/>
      <c r="G32" s="385"/>
      <c r="H32" s="385"/>
      <c r="I32" s="385"/>
    </row>
    <row r="33" spans="1:9" ht="22.5" customHeight="1" x14ac:dyDescent="0.2">
      <c r="A33" s="377">
        <v>26</v>
      </c>
      <c r="B33" s="381" t="s">
        <v>464</v>
      </c>
      <c r="C33" s="238">
        <v>16000</v>
      </c>
      <c r="D33" s="379">
        <v>40.22</v>
      </c>
      <c r="E33" s="238">
        <v>16000000</v>
      </c>
      <c r="F33" s="238">
        <v>7947008.6500000004</v>
      </c>
      <c r="G33" s="238">
        <v>8052991.3499999996</v>
      </c>
      <c r="H33" s="238">
        <v>-41987.44</v>
      </c>
      <c r="I33" s="238">
        <v>20023259.670000002</v>
      </c>
    </row>
    <row r="34" spans="1:9" ht="22.5" customHeight="1" x14ac:dyDescent="0.2">
      <c r="A34" s="377">
        <v>27</v>
      </c>
      <c r="B34" s="381" t="s">
        <v>465</v>
      </c>
      <c r="C34" s="238">
        <v>2795</v>
      </c>
      <c r="D34" s="379">
        <v>0</v>
      </c>
      <c r="E34" s="238">
        <v>120219.86</v>
      </c>
      <c r="F34" s="238">
        <v>-58776.89</v>
      </c>
      <c r="G34" s="238">
        <v>178996.75</v>
      </c>
      <c r="H34" s="238">
        <v>0</v>
      </c>
      <c r="I34" s="238">
        <v>0</v>
      </c>
    </row>
    <row r="35" spans="1:9" x14ac:dyDescent="0.2">
      <c r="A35" s="386"/>
      <c r="B35" s="387" t="s">
        <v>146</v>
      </c>
      <c r="C35" s="269">
        <v>34567598</v>
      </c>
      <c r="D35" s="388"/>
      <c r="E35" s="269">
        <v>6623398669.8599997</v>
      </c>
      <c r="F35" s="269">
        <v>61562607.960000001</v>
      </c>
      <c r="G35" s="269">
        <v>6561836061.8999996</v>
      </c>
      <c r="H35" s="269">
        <v>-33194714.73</v>
      </c>
      <c r="I35" s="269">
        <v>10184443361.07</v>
      </c>
    </row>
    <row r="36" spans="1:9" ht="58.5" customHeight="1" thickBot="1" x14ac:dyDescent="0.25">
      <c r="A36" s="836"/>
      <c r="B36" s="837"/>
      <c r="C36" s="389" t="s">
        <v>430</v>
      </c>
      <c r="D36" s="390" t="s">
        <v>431</v>
      </c>
      <c r="E36" s="389" t="s">
        <v>432</v>
      </c>
      <c r="F36" s="391" t="s">
        <v>433</v>
      </c>
      <c r="G36" s="389" t="s">
        <v>434</v>
      </c>
      <c r="H36" s="389" t="s">
        <v>466</v>
      </c>
      <c r="I36" s="389" t="s">
        <v>467</v>
      </c>
    </row>
    <row r="37" spans="1:9" x14ac:dyDescent="0.2">
      <c r="A37" s="834" t="s">
        <v>150</v>
      </c>
      <c r="B37" s="838"/>
      <c r="C37" s="392"/>
      <c r="D37" s="393"/>
      <c r="E37" s="394"/>
      <c r="F37" s="393"/>
      <c r="G37" s="394"/>
      <c r="H37" s="394"/>
      <c r="I37" s="395"/>
    </row>
    <row r="38" spans="1:9" x14ac:dyDescent="0.2">
      <c r="A38" s="396"/>
      <c r="B38" s="397" t="s">
        <v>438</v>
      </c>
      <c r="C38" s="373"/>
      <c r="D38" s="374"/>
      <c r="E38" s="375"/>
      <c r="F38" s="374"/>
      <c r="G38" s="375"/>
      <c r="H38" s="375"/>
      <c r="I38" s="376"/>
    </row>
    <row r="39" spans="1:9" ht="18" customHeight="1" x14ac:dyDescent="0.2">
      <c r="A39" s="396">
        <v>1</v>
      </c>
      <c r="B39" s="234" t="s">
        <v>439</v>
      </c>
      <c r="C39" s="238">
        <v>10406</v>
      </c>
      <c r="D39" s="379">
        <v>100</v>
      </c>
      <c r="E39" s="238">
        <v>520300</v>
      </c>
      <c r="F39" s="238">
        <v>0</v>
      </c>
      <c r="G39" s="238">
        <v>520300</v>
      </c>
      <c r="H39" s="238">
        <v>145864.10999999999</v>
      </c>
      <c r="I39" s="238">
        <v>1914483.55</v>
      </c>
    </row>
    <row r="40" spans="1:9" ht="17.25" customHeight="1" x14ac:dyDescent="0.2">
      <c r="A40" s="396">
        <v>2</v>
      </c>
      <c r="B40" s="234" t="s">
        <v>441</v>
      </c>
      <c r="C40" s="238">
        <v>657835</v>
      </c>
      <c r="D40" s="379">
        <v>100</v>
      </c>
      <c r="E40" s="238">
        <v>328917500</v>
      </c>
      <c r="F40" s="238">
        <v>0</v>
      </c>
      <c r="G40" s="238">
        <v>328917500</v>
      </c>
      <c r="H40" s="238">
        <v>925257.29</v>
      </c>
      <c r="I40" s="238">
        <v>660692358.27999997</v>
      </c>
    </row>
    <row r="41" spans="1:9" ht="22.5" x14ac:dyDescent="0.2">
      <c r="A41" s="396">
        <v>3</v>
      </c>
      <c r="B41" s="234" t="s">
        <v>442</v>
      </c>
      <c r="C41" s="238">
        <v>585616</v>
      </c>
      <c r="D41" s="379">
        <v>100</v>
      </c>
      <c r="E41" s="238">
        <v>292808000</v>
      </c>
      <c r="F41" s="238">
        <v>0</v>
      </c>
      <c r="G41" s="238">
        <v>292808000</v>
      </c>
      <c r="H41" s="238">
        <v>-41401961.18</v>
      </c>
      <c r="I41" s="238">
        <v>704028218.19000006</v>
      </c>
    </row>
    <row r="42" spans="1:9" x14ac:dyDescent="0.2">
      <c r="A42" s="396">
        <v>4</v>
      </c>
      <c r="B42" s="234" t="s">
        <v>443</v>
      </c>
      <c r="C42" s="238">
        <v>361739</v>
      </c>
      <c r="D42" s="379">
        <v>100</v>
      </c>
      <c r="E42" s="238">
        <v>180869500</v>
      </c>
      <c r="F42" s="238">
        <v>0</v>
      </c>
      <c r="G42" s="238">
        <v>180869500</v>
      </c>
      <c r="H42" s="238">
        <v>6029410.3300000001</v>
      </c>
      <c r="I42" s="238">
        <v>287739351.24000001</v>
      </c>
    </row>
    <row r="43" spans="1:9" x14ac:dyDescent="0.2">
      <c r="A43" s="396">
        <v>5</v>
      </c>
      <c r="B43" s="234" t="s">
        <v>444</v>
      </c>
      <c r="C43" s="238">
        <v>4600</v>
      </c>
      <c r="D43" s="379">
        <v>100</v>
      </c>
      <c r="E43" s="238">
        <v>2300000</v>
      </c>
      <c r="F43" s="238">
        <v>0</v>
      </c>
      <c r="G43" s="238">
        <v>2300000</v>
      </c>
      <c r="H43" s="238">
        <v>-1544700.43</v>
      </c>
      <c r="I43" s="238">
        <v>3646619.32</v>
      </c>
    </row>
    <row r="44" spans="1:9" ht="22.5" x14ac:dyDescent="0.2">
      <c r="A44" s="396">
        <v>6</v>
      </c>
      <c r="B44" s="234" t="s">
        <v>445</v>
      </c>
      <c r="C44" s="238">
        <v>27345751</v>
      </c>
      <c r="D44" s="379">
        <v>100</v>
      </c>
      <c r="E44" s="238">
        <v>2734575100</v>
      </c>
      <c r="F44" s="238">
        <v>0</v>
      </c>
      <c r="G44" s="238">
        <v>2734575100</v>
      </c>
      <c r="H44" s="238">
        <v>-99679189.819999993</v>
      </c>
      <c r="I44" s="238">
        <v>4521469471.0299997</v>
      </c>
    </row>
    <row r="45" spans="1:9" ht="20.25" customHeight="1" x14ac:dyDescent="0.2">
      <c r="A45" s="396">
        <v>7</v>
      </c>
      <c r="B45" s="234" t="s">
        <v>446</v>
      </c>
      <c r="C45" s="238">
        <v>1133516</v>
      </c>
      <c r="D45" s="379">
        <v>100</v>
      </c>
      <c r="E45" s="238">
        <v>566758000</v>
      </c>
      <c r="F45" s="238">
        <v>0</v>
      </c>
      <c r="G45" s="238">
        <v>566758000</v>
      </c>
      <c r="H45" s="238">
        <v>2737625.4</v>
      </c>
      <c r="I45" s="238">
        <v>762707269.16999996</v>
      </c>
    </row>
    <row r="46" spans="1:9" ht="21.75" customHeight="1" x14ac:dyDescent="0.2">
      <c r="A46" s="396">
        <v>8</v>
      </c>
      <c r="B46" s="234" t="s">
        <v>447</v>
      </c>
      <c r="C46" s="238">
        <v>10000</v>
      </c>
      <c r="D46" s="379">
        <v>100</v>
      </c>
      <c r="E46" s="238">
        <v>5000000</v>
      </c>
      <c r="F46" s="238">
        <v>0</v>
      </c>
      <c r="G46" s="238">
        <v>5000000</v>
      </c>
      <c r="H46" s="238">
        <v>2778632.62</v>
      </c>
      <c r="I46" s="238">
        <v>25602832.940000001</v>
      </c>
    </row>
    <row r="47" spans="1:9" ht="16.5" customHeight="1" x14ac:dyDescent="0.2">
      <c r="A47" s="396">
        <v>9</v>
      </c>
      <c r="B47" s="234" t="s">
        <v>448</v>
      </c>
      <c r="C47" s="238">
        <v>24601</v>
      </c>
      <c r="D47" s="379">
        <v>100</v>
      </c>
      <c r="E47" s="238">
        <v>1230050</v>
      </c>
      <c r="F47" s="238">
        <v>0</v>
      </c>
      <c r="G47" s="238">
        <v>1230050</v>
      </c>
      <c r="H47" s="238">
        <v>509297.94</v>
      </c>
      <c r="I47" s="238">
        <v>7712522.6900000004</v>
      </c>
    </row>
    <row r="48" spans="1:9" ht="16.5" customHeight="1" x14ac:dyDescent="0.2">
      <c r="A48" s="396">
        <v>10</v>
      </c>
      <c r="B48" s="234" t="s">
        <v>449</v>
      </c>
      <c r="C48" s="238">
        <v>80500</v>
      </c>
      <c r="D48" s="379">
        <v>100</v>
      </c>
      <c r="E48" s="238">
        <v>80500000</v>
      </c>
      <c r="F48" s="238">
        <v>0</v>
      </c>
      <c r="G48" s="238">
        <v>80500000</v>
      </c>
      <c r="H48" s="238">
        <v>470914.08</v>
      </c>
      <c r="I48" s="238">
        <v>116730763.02</v>
      </c>
    </row>
    <row r="49" spans="1:9" ht="22.5" x14ac:dyDescent="0.2">
      <c r="A49" s="396">
        <v>11</v>
      </c>
      <c r="B49" s="234" t="s">
        <v>451</v>
      </c>
      <c r="C49" s="238">
        <v>229769</v>
      </c>
      <c r="D49" s="379">
        <v>100</v>
      </c>
      <c r="E49" s="238">
        <v>229769000</v>
      </c>
      <c r="F49" s="238">
        <v>0</v>
      </c>
      <c r="G49" s="238">
        <v>229769000</v>
      </c>
      <c r="H49" s="238">
        <v>7427687.3799999999</v>
      </c>
      <c r="I49" s="238">
        <v>304608692</v>
      </c>
    </row>
    <row r="50" spans="1:9" ht="18" customHeight="1" x14ac:dyDescent="0.2">
      <c r="A50" s="396">
        <v>12</v>
      </c>
      <c r="B50" s="234" t="s">
        <v>452</v>
      </c>
      <c r="C50" s="238">
        <v>191261</v>
      </c>
      <c r="D50" s="379">
        <v>100</v>
      </c>
      <c r="E50" s="238">
        <v>191261000</v>
      </c>
      <c r="F50" s="238">
        <v>0</v>
      </c>
      <c r="G50" s="238">
        <v>191261000</v>
      </c>
      <c r="H50" s="238">
        <v>1256544.1299999999</v>
      </c>
      <c r="I50" s="238">
        <v>252677585.22</v>
      </c>
    </row>
    <row r="51" spans="1:9" ht="16.5" customHeight="1" x14ac:dyDescent="0.2">
      <c r="A51" s="396">
        <v>13</v>
      </c>
      <c r="B51" s="234" t="s">
        <v>453</v>
      </c>
      <c r="C51" s="238">
        <v>2556550</v>
      </c>
      <c r="D51" s="379">
        <v>100</v>
      </c>
      <c r="E51" s="238">
        <v>1278275000</v>
      </c>
      <c r="F51" s="238">
        <v>0</v>
      </c>
      <c r="G51" s="238">
        <v>1278275000</v>
      </c>
      <c r="H51" s="238">
        <v>11098829.140000001</v>
      </c>
      <c r="I51" s="238">
        <v>1653805497.1400001</v>
      </c>
    </row>
    <row r="52" spans="1:9" ht="15.75" customHeight="1" x14ac:dyDescent="0.2">
      <c r="A52" s="396">
        <v>14</v>
      </c>
      <c r="B52" s="234" t="s">
        <v>468</v>
      </c>
      <c r="C52" s="238">
        <v>6600</v>
      </c>
      <c r="D52" s="379">
        <v>100</v>
      </c>
      <c r="E52" s="238">
        <v>3300000</v>
      </c>
      <c r="F52" s="238">
        <v>0</v>
      </c>
      <c r="G52" s="238">
        <v>3300000</v>
      </c>
      <c r="H52" s="238">
        <v>211558.55</v>
      </c>
      <c r="I52" s="238">
        <v>5213208.5</v>
      </c>
    </row>
    <row r="53" spans="1:9" ht="15" customHeight="1" x14ac:dyDescent="0.2">
      <c r="A53" s="396">
        <v>15</v>
      </c>
      <c r="B53" s="234" t="s">
        <v>455</v>
      </c>
      <c r="C53" s="238">
        <v>3650</v>
      </c>
      <c r="D53" s="379">
        <v>100</v>
      </c>
      <c r="E53" s="238">
        <v>3650000</v>
      </c>
      <c r="F53" s="238">
        <v>0</v>
      </c>
      <c r="G53" s="238">
        <v>3650000</v>
      </c>
      <c r="H53" s="238">
        <v>266943</v>
      </c>
      <c r="I53" s="238">
        <v>21717749.379999999</v>
      </c>
    </row>
    <row r="54" spans="1:9" ht="17.25" customHeight="1" x14ac:dyDescent="0.2">
      <c r="A54" s="396">
        <v>16</v>
      </c>
      <c r="B54" s="234" t="s">
        <v>456</v>
      </c>
      <c r="C54" s="238">
        <v>24520</v>
      </c>
      <c r="D54" s="379">
        <v>100</v>
      </c>
      <c r="E54" s="238">
        <v>24520000</v>
      </c>
      <c r="F54" s="238">
        <v>0</v>
      </c>
      <c r="G54" s="238">
        <v>24520000</v>
      </c>
      <c r="H54" s="238">
        <v>-3585186.34</v>
      </c>
      <c r="I54" s="238">
        <v>42196339.560000002</v>
      </c>
    </row>
    <row r="55" spans="1:9" x14ac:dyDescent="0.2">
      <c r="A55" s="396">
        <v>17</v>
      </c>
      <c r="B55" s="234" t="s">
        <v>457</v>
      </c>
      <c r="C55" s="238">
        <v>63465</v>
      </c>
      <c r="D55" s="379">
        <v>100</v>
      </c>
      <c r="E55" s="238">
        <v>63465000</v>
      </c>
      <c r="F55" s="238">
        <v>0</v>
      </c>
      <c r="G55" s="238">
        <v>63465000</v>
      </c>
      <c r="H55" s="238">
        <v>1430922.29</v>
      </c>
      <c r="I55" s="238">
        <v>65769251.950000003</v>
      </c>
    </row>
    <row r="56" spans="1:9" x14ac:dyDescent="0.2">
      <c r="A56" s="396">
        <v>18</v>
      </c>
      <c r="B56" s="234" t="s">
        <v>458</v>
      </c>
      <c r="C56" s="238">
        <v>19375</v>
      </c>
      <c r="D56" s="379">
        <v>100</v>
      </c>
      <c r="E56" s="238">
        <v>19375000</v>
      </c>
      <c r="F56" s="238">
        <v>13214418.199999999</v>
      </c>
      <c r="G56" s="238">
        <v>6160581.7999999998</v>
      </c>
      <c r="H56" s="238">
        <v>-14992389.09</v>
      </c>
      <c r="I56" s="238">
        <v>6160581.7999999998</v>
      </c>
    </row>
    <row r="57" spans="1:9" ht="16.5" customHeight="1" x14ac:dyDescent="0.2">
      <c r="A57" s="396">
        <v>19</v>
      </c>
      <c r="B57" s="234" t="s">
        <v>459</v>
      </c>
      <c r="C57" s="238">
        <v>22505</v>
      </c>
      <c r="D57" s="379">
        <v>100</v>
      </c>
      <c r="E57" s="238">
        <v>22505000</v>
      </c>
      <c r="F57" s="238">
        <v>0</v>
      </c>
      <c r="G57" s="238">
        <v>22505000</v>
      </c>
      <c r="H57" s="238">
        <v>-10126264.16</v>
      </c>
      <c r="I57" s="238">
        <v>24757706.969999999</v>
      </c>
    </row>
    <row r="58" spans="1:9" ht="16.5" customHeight="1" x14ac:dyDescent="0.2">
      <c r="A58" s="396">
        <v>20</v>
      </c>
      <c r="B58" s="234" t="s">
        <v>460</v>
      </c>
      <c r="C58" s="238">
        <v>33422</v>
      </c>
      <c r="D58" s="379">
        <v>100</v>
      </c>
      <c r="E58" s="238">
        <v>33422000</v>
      </c>
      <c r="F58" s="238">
        <v>33053845.52</v>
      </c>
      <c r="G58" s="238">
        <v>368154.48</v>
      </c>
      <c r="H58" s="238">
        <v>-43005287.789999999</v>
      </c>
      <c r="I58" s="238">
        <v>368154.48</v>
      </c>
    </row>
    <row r="59" spans="1:9" ht="24.75" customHeight="1" x14ac:dyDescent="0.2">
      <c r="A59" s="396">
        <v>21</v>
      </c>
      <c r="B59" s="234" t="s">
        <v>461</v>
      </c>
      <c r="C59" s="238">
        <v>3100</v>
      </c>
      <c r="D59" s="379">
        <v>100</v>
      </c>
      <c r="E59" s="238">
        <v>3100000</v>
      </c>
      <c r="F59" s="238">
        <v>0</v>
      </c>
      <c r="G59" s="238">
        <v>3100000</v>
      </c>
      <c r="H59" s="238">
        <v>3367234.77</v>
      </c>
      <c r="I59" s="238">
        <v>17848776.059999999</v>
      </c>
    </row>
    <row r="60" spans="1:9" ht="16.5" customHeight="1" x14ac:dyDescent="0.2">
      <c r="A60" s="396">
        <v>22</v>
      </c>
      <c r="B60" s="234" t="s">
        <v>462</v>
      </c>
      <c r="C60" s="238">
        <v>21801</v>
      </c>
      <c r="D60" s="379">
        <v>100</v>
      </c>
      <c r="E60" s="238">
        <v>21801000</v>
      </c>
      <c r="F60" s="238">
        <v>85091.02</v>
      </c>
      <c r="G60" s="238">
        <v>21715908.98</v>
      </c>
      <c r="H60" s="238">
        <v>-21113678.890000001</v>
      </c>
      <c r="I60" s="238">
        <v>21715908.98</v>
      </c>
    </row>
    <row r="61" spans="1:9" ht="16.5" customHeight="1" x14ac:dyDescent="0.2">
      <c r="A61" s="396">
        <v>23</v>
      </c>
      <c r="B61" s="234" t="s">
        <v>469</v>
      </c>
      <c r="C61" s="238">
        <v>20111</v>
      </c>
      <c r="D61" s="379">
        <v>100</v>
      </c>
      <c r="E61" s="238">
        <v>20111000</v>
      </c>
      <c r="F61" s="238">
        <v>984868.06</v>
      </c>
      <c r="G61" s="238">
        <v>19126131.940000001</v>
      </c>
      <c r="H61" s="238">
        <v>20670.02</v>
      </c>
      <c r="I61" s="238">
        <v>19126131.940000001</v>
      </c>
    </row>
    <row r="62" spans="1:9" ht="16.5" customHeight="1" x14ac:dyDescent="0.2">
      <c r="A62" s="396">
        <v>24</v>
      </c>
      <c r="B62" s="234" t="s">
        <v>463</v>
      </c>
      <c r="C62" s="238">
        <v>100</v>
      </c>
      <c r="D62" s="379">
        <v>100</v>
      </c>
      <c r="E62" s="238">
        <v>50000</v>
      </c>
      <c r="F62" s="238">
        <v>50000</v>
      </c>
      <c r="G62" s="238">
        <v>0</v>
      </c>
      <c r="H62" s="238">
        <v>0</v>
      </c>
      <c r="I62" s="238">
        <v>0</v>
      </c>
    </row>
    <row r="63" spans="1:9" x14ac:dyDescent="0.2">
      <c r="A63" s="396">
        <v>25</v>
      </c>
      <c r="B63" s="234" t="s">
        <v>464</v>
      </c>
      <c r="C63" s="238">
        <v>16000</v>
      </c>
      <c r="D63" s="379">
        <v>40.22</v>
      </c>
      <c r="E63" s="238">
        <v>16000000</v>
      </c>
      <c r="F63" s="238">
        <v>7930122.0700000003</v>
      </c>
      <c r="G63" s="238">
        <v>8069877.9299999997</v>
      </c>
      <c r="H63" s="238">
        <v>-356234.76</v>
      </c>
      <c r="I63" s="238">
        <v>20065247.109999999</v>
      </c>
    </row>
    <row r="64" spans="1:9" ht="19.5" customHeight="1" thickBot="1" x14ac:dyDescent="0.25">
      <c r="A64" s="396">
        <v>26</v>
      </c>
      <c r="B64" s="234" t="s">
        <v>465</v>
      </c>
      <c r="C64" s="238">
        <v>2795</v>
      </c>
      <c r="D64" s="379">
        <v>0</v>
      </c>
      <c r="E64" s="238">
        <v>120241.86</v>
      </c>
      <c r="F64" s="238">
        <v>-84682.79</v>
      </c>
      <c r="G64" s="238">
        <v>204924.65</v>
      </c>
      <c r="H64" s="238">
        <v>0</v>
      </c>
      <c r="I64" s="238">
        <v>0</v>
      </c>
    </row>
    <row r="65" spans="1:9" ht="13.5" thickBot="1" x14ac:dyDescent="0.25">
      <c r="A65" s="398"/>
      <c r="B65" s="399" t="s">
        <v>146</v>
      </c>
      <c r="C65" s="269">
        <v>33429588</v>
      </c>
      <c r="D65" s="388"/>
      <c r="E65" s="269">
        <v>6124202691.8599997</v>
      </c>
      <c r="F65" s="269">
        <v>55233662.079999998</v>
      </c>
      <c r="G65" s="269">
        <v>6068969029.7799997</v>
      </c>
      <c r="H65" s="269">
        <v>-197127501.41</v>
      </c>
      <c r="I65" s="269">
        <v>9548274720.5200005</v>
      </c>
    </row>
    <row r="68" spans="1:9" x14ac:dyDescent="0.2">
      <c r="A68" s="831"/>
      <c r="B68" s="832"/>
      <c r="C68" s="832"/>
      <c r="D68" s="832"/>
      <c r="E68" s="832"/>
      <c r="F68" s="832"/>
      <c r="G68" s="832"/>
      <c r="H68" s="832"/>
      <c r="I68" s="832"/>
    </row>
    <row r="69" spans="1:9" x14ac:dyDescent="0.2">
      <c r="A69" s="400"/>
      <c r="B69" s="401"/>
      <c r="C69" s="401"/>
      <c r="D69" s="401"/>
      <c r="E69" s="401"/>
      <c r="F69" s="401"/>
      <c r="G69" s="401"/>
      <c r="H69" s="401"/>
      <c r="I69" s="401"/>
    </row>
    <row r="70" spans="1:9" x14ac:dyDescent="0.2">
      <c r="A70" s="841"/>
      <c r="B70" s="841"/>
      <c r="C70" s="841"/>
      <c r="D70" s="841"/>
      <c r="E70" s="842"/>
      <c r="F70" s="843"/>
      <c r="G70" s="843"/>
      <c r="H70" s="843"/>
      <c r="I70" s="839"/>
    </row>
    <row r="71" spans="1:9" x14ac:dyDescent="0.2">
      <c r="A71" s="841"/>
      <c r="B71" s="841"/>
      <c r="C71" s="841"/>
      <c r="D71" s="841"/>
      <c r="E71" s="842"/>
      <c r="F71" s="402"/>
      <c r="G71" s="402"/>
      <c r="H71" s="402"/>
      <c r="I71" s="839"/>
    </row>
    <row r="72" spans="1:9" x14ac:dyDescent="0.2">
      <c r="A72" s="400"/>
      <c r="B72" s="844"/>
      <c r="C72" s="844"/>
      <c r="D72" s="844"/>
      <c r="E72" s="403"/>
      <c r="F72" s="401"/>
      <c r="G72" s="401"/>
      <c r="H72" s="401"/>
      <c r="I72" s="403"/>
    </row>
    <row r="73" spans="1:9" x14ac:dyDescent="0.2">
      <c r="A73" s="404"/>
      <c r="B73" s="845"/>
      <c r="C73" s="846"/>
      <c r="D73" s="846"/>
      <c r="E73" s="403"/>
      <c r="F73" s="403"/>
      <c r="G73" s="403"/>
      <c r="H73" s="403"/>
      <c r="I73" s="401"/>
    </row>
    <row r="74" spans="1:9" x14ac:dyDescent="0.2">
      <c r="A74" s="400"/>
      <c r="B74" s="844"/>
      <c r="C74" s="844"/>
      <c r="D74" s="844"/>
      <c r="E74" s="405"/>
      <c r="F74" s="401"/>
      <c r="G74" s="401"/>
      <c r="H74" s="401"/>
      <c r="I74" s="403"/>
    </row>
    <row r="75" spans="1:9" x14ac:dyDescent="0.2">
      <c r="A75" s="400"/>
      <c r="B75" s="845"/>
      <c r="C75" s="846"/>
      <c r="D75" s="846"/>
      <c r="E75" s="406"/>
      <c r="F75" s="401"/>
      <c r="G75" s="401"/>
      <c r="H75" s="401"/>
      <c r="I75" s="401"/>
    </row>
    <row r="76" spans="1:9" x14ac:dyDescent="0.2">
      <c r="A76" s="400"/>
      <c r="B76" s="844"/>
      <c r="C76" s="844"/>
      <c r="D76" s="844"/>
      <c r="E76" s="405"/>
      <c r="F76" s="401"/>
      <c r="G76" s="401"/>
      <c r="H76" s="401"/>
      <c r="I76" s="403"/>
    </row>
    <row r="77" spans="1:9" x14ac:dyDescent="0.2">
      <c r="A77" s="847"/>
      <c r="B77" s="847"/>
      <c r="C77" s="847"/>
      <c r="D77" s="847"/>
      <c r="E77" s="403"/>
      <c r="F77" s="403"/>
      <c r="G77" s="403"/>
      <c r="H77" s="403"/>
      <c r="I77" s="403"/>
    </row>
    <row r="78" spans="1:9" x14ac:dyDescent="0.2">
      <c r="A78" s="407"/>
      <c r="B78" s="20"/>
      <c r="C78" s="20"/>
      <c r="D78" s="20"/>
      <c r="E78" s="20"/>
      <c r="F78" s="20"/>
      <c r="G78" s="20"/>
      <c r="H78" s="20"/>
      <c r="I78" s="20"/>
    </row>
    <row r="79" spans="1:9" x14ac:dyDescent="0.2">
      <c r="A79" s="408"/>
      <c r="B79" s="20"/>
      <c r="C79" s="20"/>
      <c r="D79" s="20"/>
      <c r="E79" s="20"/>
      <c r="F79" s="20"/>
      <c r="G79" s="20"/>
      <c r="H79" s="20"/>
      <c r="I79" s="20"/>
    </row>
    <row r="80" spans="1:9" x14ac:dyDescent="0.2">
      <c r="A80" s="408"/>
      <c r="B80" s="20"/>
      <c r="C80" s="20"/>
      <c r="D80" s="20"/>
      <c r="E80" s="20"/>
      <c r="F80" s="20"/>
      <c r="G80" s="20"/>
      <c r="H80" s="20"/>
      <c r="I80" s="20"/>
    </row>
    <row r="82" spans="1:7" ht="15" x14ac:dyDescent="0.2">
      <c r="A82" s="655"/>
      <c r="B82" s="655"/>
      <c r="C82" s="655"/>
      <c r="D82" s="655"/>
      <c r="E82" s="655"/>
      <c r="F82" s="655"/>
      <c r="G82" s="655"/>
    </row>
    <row r="83" spans="1:7" x14ac:dyDescent="0.2">
      <c r="A83" s="409"/>
      <c r="B83" s="72"/>
      <c r="C83" s="73"/>
      <c r="D83" s="73"/>
      <c r="E83" s="73"/>
      <c r="F83" s="73"/>
      <c r="G83" s="73"/>
    </row>
    <row r="84" spans="1:7" x14ac:dyDescent="0.2">
      <c r="A84" s="839"/>
      <c r="B84" s="840"/>
      <c r="C84" s="410"/>
      <c r="D84" s="411"/>
      <c r="E84" s="411"/>
      <c r="F84" s="411"/>
      <c r="G84" s="410"/>
    </row>
    <row r="85" spans="1:7" ht="26.25" customHeight="1" x14ac:dyDescent="0.2">
      <c r="A85" s="850"/>
      <c r="B85" s="849"/>
      <c r="C85" s="412"/>
      <c r="D85" s="412"/>
      <c r="E85" s="412"/>
      <c r="F85" s="412"/>
      <c r="G85" s="413"/>
    </row>
    <row r="86" spans="1:7" ht="25.5" customHeight="1" x14ac:dyDescent="0.2">
      <c r="A86" s="850"/>
      <c r="B86" s="849"/>
      <c r="C86" s="412"/>
      <c r="D86" s="412"/>
      <c r="E86" s="412"/>
      <c r="F86" s="412"/>
      <c r="G86" s="413"/>
    </row>
    <row r="87" spans="1:7" x14ac:dyDescent="0.2">
      <c r="A87" s="850"/>
      <c r="B87" s="849"/>
      <c r="C87" s="412"/>
      <c r="D87" s="412"/>
      <c r="E87" s="412"/>
      <c r="F87" s="412"/>
      <c r="G87" s="413"/>
    </row>
    <row r="88" spans="1:7" x14ac:dyDescent="0.2">
      <c r="A88" s="850"/>
      <c r="B88" s="849"/>
      <c r="C88" s="412"/>
      <c r="D88" s="412"/>
      <c r="E88" s="412"/>
      <c r="F88" s="412"/>
      <c r="G88" s="413"/>
    </row>
    <row r="89" spans="1:7" ht="38.25" customHeight="1" x14ac:dyDescent="0.2">
      <c r="A89" s="850"/>
      <c r="B89" s="849"/>
      <c r="C89" s="412"/>
      <c r="D89" s="412"/>
      <c r="E89" s="412"/>
      <c r="F89" s="412"/>
      <c r="G89" s="413"/>
    </row>
    <row r="90" spans="1:7" ht="32.25" customHeight="1" x14ac:dyDescent="0.2">
      <c r="A90" s="851"/>
      <c r="B90" s="849"/>
      <c r="C90" s="412"/>
      <c r="D90" s="412"/>
      <c r="E90" s="412"/>
      <c r="F90" s="412"/>
      <c r="G90" s="413"/>
    </row>
    <row r="91" spans="1:7" x14ac:dyDescent="0.2">
      <c r="A91" s="851"/>
      <c r="B91" s="849"/>
      <c r="C91" s="412"/>
      <c r="D91" s="412"/>
      <c r="E91" s="412"/>
      <c r="F91" s="412"/>
      <c r="G91" s="413"/>
    </row>
    <row r="92" spans="1:7" ht="24.75" customHeight="1" x14ac:dyDescent="0.2">
      <c r="A92" s="851"/>
      <c r="B92" s="849"/>
      <c r="C92" s="412"/>
      <c r="D92" s="412"/>
      <c r="E92" s="412"/>
      <c r="F92" s="412"/>
      <c r="G92" s="413"/>
    </row>
    <row r="93" spans="1:7" ht="27.75" customHeight="1" x14ac:dyDescent="0.2">
      <c r="A93" s="850"/>
      <c r="B93" s="849"/>
      <c r="C93" s="412"/>
      <c r="D93" s="412"/>
      <c r="E93" s="412"/>
      <c r="F93" s="412"/>
      <c r="G93" s="413"/>
    </row>
    <row r="94" spans="1:7" x14ac:dyDescent="0.2">
      <c r="A94" s="851"/>
      <c r="B94" s="849"/>
      <c r="C94" s="412"/>
      <c r="D94" s="412"/>
      <c r="E94" s="412"/>
      <c r="F94" s="412"/>
      <c r="G94" s="413"/>
    </row>
    <row r="95" spans="1:7" x14ac:dyDescent="0.2">
      <c r="A95" s="848"/>
      <c r="B95" s="849"/>
      <c r="C95" s="414"/>
      <c r="D95" s="414"/>
      <c r="E95" s="412"/>
      <c r="F95" s="412"/>
      <c r="G95" s="415"/>
    </row>
    <row r="96" spans="1:7" x14ac:dyDescent="0.2">
      <c r="A96" s="848"/>
      <c r="B96" s="849"/>
      <c r="C96" s="414"/>
      <c r="D96" s="414"/>
      <c r="E96" s="412"/>
      <c r="F96" s="412"/>
      <c r="G96" s="415"/>
    </row>
    <row r="97" spans="1:7" ht="13.5" customHeight="1" x14ac:dyDescent="0.2">
      <c r="A97" s="848"/>
      <c r="B97" s="849"/>
      <c r="C97" s="414"/>
      <c r="D97" s="414"/>
      <c r="E97" s="412"/>
      <c r="F97" s="412"/>
      <c r="G97" s="415"/>
    </row>
    <row r="98" spans="1:7" ht="43.5" customHeight="1" x14ac:dyDescent="0.2">
      <c r="A98" s="853"/>
      <c r="B98" s="849"/>
      <c r="C98" s="414"/>
      <c r="D98" s="414"/>
      <c r="E98" s="412"/>
      <c r="F98" s="412"/>
      <c r="G98" s="415"/>
    </row>
    <row r="99" spans="1:7" x14ac:dyDescent="0.2">
      <c r="A99" s="854"/>
      <c r="B99" s="849"/>
      <c r="C99" s="414"/>
      <c r="D99" s="414"/>
      <c r="E99" s="412"/>
      <c r="F99" s="412"/>
      <c r="G99" s="415"/>
    </row>
    <row r="100" spans="1:7" x14ac:dyDescent="0.2">
      <c r="A100" s="854"/>
      <c r="B100" s="849"/>
      <c r="C100" s="414"/>
      <c r="D100" s="414"/>
      <c r="E100" s="412"/>
      <c r="F100" s="412"/>
      <c r="G100" s="415"/>
    </row>
    <row r="101" spans="1:7" x14ac:dyDescent="0.2">
      <c r="A101" s="854"/>
      <c r="B101" s="849"/>
      <c r="C101" s="414"/>
      <c r="D101" s="414"/>
      <c r="E101" s="412"/>
      <c r="F101" s="412"/>
      <c r="G101" s="415"/>
    </row>
    <row r="102" spans="1:7" ht="27" customHeight="1" x14ac:dyDescent="0.2">
      <c r="A102" s="854"/>
      <c r="B102" s="849"/>
      <c r="C102" s="414"/>
      <c r="D102" s="414"/>
      <c r="E102" s="412"/>
      <c r="F102" s="412"/>
      <c r="G102" s="415"/>
    </row>
    <row r="103" spans="1:7" x14ac:dyDescent="0.2">
      <c r="A103" s="854"/>
      <c r="B103" s="849"/>
      <c r="C103" s="414"/>
      <c r="D103" s="414"/>
      <c r="E103" s="412"/>
      <c r="F103" s="412"/>
      <c r="G103" s="415"/>
    </row>
    <row r="104" spans="1:7" x14ac:dyDescent="0.2">
      <c r="A104" s="854"/>
      <c r="B104" s="849"/>
      <c r="C104" s="414"/>
      <c r="D104" s="414"/>
      <c r="E104" s="412"/>
      <c r="F104" s="412"/>
      <c r="G104" s="415"/>
    </row>
    <row r="105" spans="1:7" x14ac:dyDescent="0.2">
      <c r="A105" s="854"/>
      <c r="B105" s="849"/>
      <c r="C105" s="414"/>
      <c r="D105" s="414"/>
      <c r="E105" s="412"/>
      <c r="F105" s="412"/>
      <c r="G105" s="415"/>
    </row>
    <row r="106" spans="1:7" x14ac:dyDescent="0.2">
      <c r="A106" s="854"/>
      <c r="B106" s="849"/>
      <c r="C106" s="414"/>
      <c r="D106" s="414"/>
      <c r="E106" s="412"/>
      <c r="F106" s="412"/>
      <c r="G106" s="415"/>
    </row>
    <row r="107" spans="1:7" x14ac:dyDescent="0.2">
      <c r="A107" s="854"/>
      <c r="B107" s="849"/>
      <c r="C107" s="414"/>
      <c r="D107" s="414"/>
      <c r="E107" s="412"/>
      <c r="F107" s="412"/>
      <c r="G107" s="415"/>
    </row>
    <row r="108" spans="1:7" x14ac:dyDescent="0.2">
      <c r="A108" s="852"/>
      <c r="B108" s="849"/>
      <c r="C108" s="414"/>
      <c r="D108" s="414"/>
      <c r="E108" s="412"/>
      <c r="F108" s="412"/>
      <c r="G108" s="415"/>
    </row>
    <row r="109" spans="1:7" x14ac:dyDescent="0.2">
      <c r="A109" s="852"/>
      <c r="B109" s="849"/>
      <c r="C109" s="414"/>
      <c r="D109" s="414"/>
      <c r="E109" s="412"/>
      <c r="F109" s="412"/>
      <c r="G109" s="415"/>
    </row>
    <row r="110" spans="1:7" ht="27.75" customHeight="1" x14ac:dyDescent="0.2">
      <c r="A110" s="855"/>
      <c r="B110" s="849"/>
      <c r="C110" s="414"/>
      <c r="D110" s="414"/>
      <c r="E110" s="412"/>
      <c r="F110" s="412"/>
      <c r="G110" s="415"/>
    </row>
    <row r="111" spans="1:7" ht="26.25" customHeight="1" x14ac:dyDescent="0.2">
      <c r="A111" s="855"/>
      <c r="B111" s="849"/>
      <c r="C111" s="414"/>
      <c r="D111" s="414"/>
      <c r="E111" s="412"/>
      <c r="F111" s="412"/>
      <c r="G111" s="415"/>
    </row>
    <row r="112" spans="1:7" x14ac:dyDescent="0.2">
      <c r="A112" s="852"/>
      <c r="B112" s="849"/>
      <c r="C112" s="414"/>
      <c r="D112" s="414"/>
      <c r="E112" s="412"/>
      <c r="F112" s="412"/>
      <c r="G112" s="415"/>
    </row>
    <row r="113" spans="1:7" x14ac:dyDescent="0.2">
      <c r="A113" s="852"/>
      <c r="B113" s="849"/>
      <c r="C113" s="414"/>
      <c r="D113" s="414"/>
      <c r="E113" s="412"/>
      <c r="F113" s="412"/>
      <c r="G113" s="415"/>
    </row>
    <row r="114" spans="1:7" x14ac:dyDescent="0.2">
      <c r="A114" s="854"/>
      <c r="B114" s="849"/>
      <c r="C114" s="414"/>
      <c r="D114" s="414"/>
      <c r="E114" s="412"/>
      <c r="F114" s="412"/>
      <c r="G114" s="415"/>
    </row>
    <row r="115" spans="1:7" x14ac:dyDescent="0.2">
      <c r="A115" s="851"/>
      <c r="B115" s="849"/>
      <c r="C115" s="413"/>
      <c r="D115" s="413"/>
      <c r="E115" s="413"/>
      <c r="F115" s="413"/>
      <c r="G115" s="413"/>
    </row>
    <row r="116" spans="1:7" x14ac:dyDescent="0.2">
      <c r="A116" s="416"/>
      <c r="B116" s="417"/>
      <c r="C116" s="417"/>
      <c r="D116" s="417"/>
      <c r="E116" s="417"/>
      <c r="F116" s="417"/>
      <c r="G116" s="417"/>
    </row>
    <row r="117" spans="1:7" x14ac:dyDescent="0.2">
      <c r="A117" s="418"/>
      <c r="B117" s="170"/>
      <c r="C117" s="170"/>
      <c r="D117" s="170"/>
      <c r="E117" s="170"/>
      <c r="F117" s="170"/>
      <c r="G117" s="170"/>
    </row>
  </sheetData>
  <mergeCells count="49">
    <mergeCell ref="A115:B115"/>
    <mergeCell ref="A109:B109"/>
    <mergeCell ref="A110:B110"/>
    <mergeCell ref="A111:B111"/>
    <mergeCell ref="A112:B112"/>
    <mergeCell ref="A113:B113"/>
    <mergeCell ref="A114:B114"/>
    <mergeCell ref="A108:B108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96:B96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84:B84"/>
    <mergeCell ref="A70:D71"/>
    <mergeCell ref="E70:E71"/>
    <mergeCell ref="F70:H70"/>
    <mergeCell ref="I70:I71"/>
    <mergeCell ref="B72:D72"/>
    <mergeCell ref="B73:D73"/>
    <mergeCell ref="B74:D74"/>
    <mergeCell ref="B75:D75"/>
    <mergeCell ref="B76:D76"/>
    <mergeCell ref="A77:D77"/>
    <mergeCell ref="A82:G82"/>
    <mergeCell ref="A68:I68"/>
    <mergeCell ref="A1:I1"/>
    <mergeCell ref="A3:B3"/>
    <mergeCell ref="A4:B4"/>
    <mergeCell ref="A36:B36"/>
    <mergeCell ref="A37:B37"/>
  </mergeCells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H38" sqref="H38"/>
    </sheetView>
  </sheetViews>
  <sheetFormatPr defaultRowHeight="12.75" x14ac:dyDescent="0.2"/>
  <cols>
    <col min="1" max="1" width="67.7109375" customWidth="1"/>
    <col min="2" max="2" width="14.7109375" style="438" customWidth="1"/>
    <col min="3" max="3" width="16.85546875" style="438" customWidth="1"/>
    <col min="4" max="4" width="16.42578125" style="438" customWidth="1"/>
    <col min="5" max="5" width="15.7109375" style="438" customWidth="1"/>
    <col min="8" max="8" width="9.140625" customWidth="1"/>
  </cols>
  <sheetData>
    <row r="1" spans="1:5" x14ac:dyDescent="0.2">
      <c r="A1" s="857" t="s">
        <v>470</v>
      </c>
      <c r="B1" s="857"/>
      <c r="C1" s="857"/>
      <c r="D1" s="857"/>
      <c r="E1" s="857"/>
    </row>
    <row r="2" spans="1:5" x14ac:dyDescent="0.2">
      <c r="A2" s="857" t="s">
        <v>471</v>
      </c>
      <c r="B2" s="857"/>
      <c r="C2" s="857"/>
      <c r="D2" s="857"/>
      <c r="E2" s="857"/>
    </row>
    <row r="3" spans="1:5" x14ac:dyDescent="0.2">
      <c r="A3" s="857" t="s">
        <v>472</v>
      </c>
      <c r="B3" s="857"/>
      <c r="C3" s="857"/>
      <c r="D3" s="857"/>
      <c r="E3" s="857"/>
    </row>
    <row r="4" spans="1:5" x14ac:dyDescent="0.2">
      <c r="A4" s="419"/>
      <c r="B4" s="420"/>
      <c r="C4" s="420"/>
      <c r="D4" s="420"/>
      <c r="E4" s="420"/>
    </row>
    <row r="5" spans="1:5" x14ac:dyDescent="0.2">
      <c r="A5" s="421" t="s">
        <v>326</v>
      </c>
      <c r="B5" s="422"/>
      <c r="C5" s="422"/>
      <c r="D5" s="422"/>
      <c r="E5" s="422"/>
    </row>
    <row r="6" spans="1:5" ht="13.5" thickBot="1" x14ac:dyDescent="0.25">
      <c r="A6" s="423"/>
      <c r="B6" s="422"/>
      <c r="C6" s="422"/>
      <c r="D6" s="422"/>
      <c r="E6" s="422"/>
    </row>
    <row r="7" spans="1:5" x14ac:dyDescent="0.2">
      <c r="A7" s="424"/>
      <c r="B7" s="425"/>
      <c r="C7" s="425"/>
      <c r="D7" s="425"/>
      <c r="E7" s="426"/>
    </row>
    <row r="8" spans="1:5" x14ac:dyDescent="0.2">
      <c r="A8" s="858" t="s">
        <v>125</v>
      </c>
      <c r="B8" s="860" t="s">
        <v>151</v>
      </c>
      <c r="C8" s="861"/>
      <c r="D8" s="861"/>
      <c r="E8" s="862"/>
    </row>
    <row r="9" spans="1:5" x14ac:dyDescent="0.2">
      <c r="A9" s="859"/>
      <c r="B9" s="427" t="s">
        <v>117</v>
      </c>
      <c r="C9" s="427" t="s">
        <v>118</v>
      </c>
      <c r="D9" s="427" t="s">
        <v>119</v>
      </c>
      <c r="E9" s="428" t="s">
        <v>120</v>
      </c>
    </row>
    <row r="10" spans="1:5" ht="13.5" thickBot="1" x14ac:dyDescent="0.25">
      <c r="A10" s="429" t="s">
        <v>22</v>
      </c>
      <c r="B10" s="430">
        <f>SUM(B11:B33)</f>
        <v>23527255.829999998</v>
      </c>
      <c r="C10" s="430">
        <f>SUM(C11:C33)</f>
        <v>43506537.610000007</v>
      </c>
      <c r="D10" s="430">
        <f>SUM(D11:D33)</f>
        <v>155111679.23999998</v>
      </c>
      <c r="E10" s="431">
        <f>SUM(E11:E33)</f>
        <v>751592805.20000005</v>
      </c>
    </row>
    <row r="11" spans="1:5" ht="24.75" thickBot="1" x14ac:dyDescent="0.25">
      <c r="A11" s="432" t="s">
        <v>473</v>
      </c>
      <c r="B11" s="433">
        <v>0</v>
      </c>
      <c r="C11" s="433">
        <v>0</v>
      </c>
      <c r="D11" s="433">
        <v>43447</v>
      </c>
      <c r="E11" s="433">
        <v>3495315.16</v>
      </c>
    </row>
    <row r="12" spans="1:5" ht="13.5" thickBot="1" x14ac:dyDescent="0.25">
      <c r="A12" s="432" t="s">
        <v>452</v>
      </c>
      <c r="B12" s="433">
        <v>11250000</v>
      </c>
      <c r="C12" s="433">
        <v>0</v>
      </c>
      <c r="D12" s="433">
        <v>2444689.2200000002</v>
      </c>
      <c r="E12" s="433">
        <v>0</v>
      </c>
    </row>
    <row r="13" spans="1:5" ht="13.5" thickBot="1" x14ac:dyDescent="0.25">
      <c r="A13" s="432" t="s">
        <v>474</v>
      </c>
      <c r="B13" s="433">
        <v>12102271.48</v>
      </c>
      <c r="C13" s="433">
        <v>1587.12</v>
      </c>
      <c r="D13" s="433">
        <v>1870120.08</v>
      </c>
      <c r="E13" s="433">
        <v>17927</v>
      </c>
    </row>
    <row r="14" spans="1:5" ht="13.5" thickBot="1" x14ac:dyDescent="0.25">
      <c r="A14" s="432" t="s">
        <v>475</v>
      </c>
      <c r="B14" s="433">
        <v>0</v>
      </c>
      <c r="C14" s="433">
        <v>0</v>
      </c>
      <c r="D14" s="433">
        <v>0</v>
      </c>
      <c r="E14" s="433">
        <v>286435.17</v>
      </c>
    </row>
    <row r="15" spans="1:5" ht="13.5" thickBot="1" x14ac:dyDescent="0.25">
      <c r="A15" s="432" t="s">
        <v>453</v>
      </c>
      <c r="B15" s="433">
        <v>1</v>
      </c>
      <c r="C15" s="433">
        <v>0</v>
      </c>
      <c r="D15" s="433">
        <v>29060027.48</v>
      </c>
      <c r="E15" s="433">
        <v>5781.12</v>
      </c>
    </row>
    <row r="16" spans="1:5" ht="13.5" thickBot="1" x14ac:dyDescent="0.25">
      <c r="A16" s="432" t="s">
        <v>446</v>
      </c>
      <c r="B16" s="433">
        <v>0</v>
      </c>
      <c r="C16" s="433">
        <v>0</v>
      </c>
      <c r="D16" s="433">
        <v>7047392</v>
      </c>
      <c r="E16" s="433">
        <v>2235328.2200000002</v>
      </c>
    </row>
    <row r="17" spans="1:5" ht="13.5" thickBot="1" x14ac:dyDescent="0.25">
      <c r="A17" s="432" t="s">
        <v>476</v>
      </c>
      <c r="B17" s="433">
        <v>0</v>
      </c>
      <c r="C17" s="433">
        <v>7353282.5899999999</v>
      </c>
      <c r="D17" s="433">
        <v>97690742.849999994</v>
      </c>
      <c r="E17" s="433">
        <v>36479301.850000001</v>
      </c>
    </row>
    <row r="18" spans="1:5" ht="13.5" thickBot="1" x14ac:dyDescent="0.25">
      <c r="A18" s="432" t="s">
        <v>443</v>
      </c>
      <c r="B18" s="433">
        <v>0</v>
      </c>
      <c r="C18" s="433">
        <v>0</v>
      </c>
      <c r="D18" s="433">
        <v>3059077.79</v>
      </c>
      <c r="E18" s="433">
        <v>0</v>
      </c>
    </row>
    <row r="19" spans="1:5" ht="13.5" thickBot="1" x14ac:dyDescent="0.25">
      <c r="A19" s="432" t="s">
        <v>477</v>
      </c>
      <c r="B19" s="433">
        <v>0</v>
      </c>
      <c r="C19" s="433">
        <v>57200</v>
      </c>
      <c r="D19" s="433">
        <v>40168</v>
      </c>
      <c r="E19" s="433">
        <v>1057500</v>
      </c>
    </row>
    <row r="20" spans="1:5" ht="13.5" thickBot="1" x14ac:dyDescent="0.25">
      <c r="A20" s="432" t="s">
        <v>478</v>
      </c>
      <c r="B20" s="433">
        <v>0</v>
      </c>
      <c r="C20" s="433">
        <v>6500</v>
      </c>
      <c r="D20" s="433">
        <v>140079.44</v>
      </c>
      <c r="E20" s="433">
        <v>135500</v>
      </c>
    </row>
    <row r="21" spans="1:5" ht="13.5" thickBot="1" x14ac:dyDescent="0.25">
      <c r="A21" s="432" t="s">
        <v>442</v>
      </c>
      <c r="B21" s="433">
        <v>0</v>
      </c>
      <c r="C21" s="433">
        <v>35870518.240000002</v>
      </c>
      <c r="D21" s="433">
        <v>6116080.3799999999</v>
      </c>
      <c r="E21" s="433">
        <v>701551631.98000002</v>
      </c>
    </row>
    <row r="22" spans="1:5" ht="13.5" thickBot="1" x14ac:dyDescent="0.25">
      <c r="A22" s="432" t="s">
        <v>479</v>
      </c>
      <c r="B22" s="433">
        <v>174873.4</v>
      </c>
      <c r="C22" s="433">
        <v>0</v>
      </c>
      <c r="D22" s="433">
        <v>389</v>
      </c>
      <c r="E22" s="433">
        <v>0</v>
      </c>
    </row>
    <row r="23" spans="1:5" ht="13.5" thickBot="1" x14ac:dyDescent="0.25">
      <c r="A23" s="432" t="s">
        <v>441</v>
      </c>
      <c r="B23" s="433">
        <v>0</v>
      </c>
      <c r="C23" s="433">
        <v>0</v>
      </c>
      <c r="D23" s="433">
        <v>1784307</v>
      </c>
      <c r="E23" s="433">
        <v>0</v>
      </c>
    </row>
    <row r="24" spans="1:5" ht="13.5" thickBot="1" x14ac:dyDescent="0.25">
      <c r="A24" s="432" t="s">
        <v>444</v>
      </c>
      <c r="B24" s="433">
        <v>0</v>
      </c>
      <c r="C24" s="433">
        <v>0</v>
      </c>
      <c r="D24" s="433">
        <v>9445</v>
      </c>
      <c r="E24" s="433">
        <v>0</v>
      </c>
    </row>
    <row r="25" spans="1:5" ht="13.5" thickBot="1" x14ac:dyDescent="0.25">
      <c r="A25" s="432" t="s">
        <v>480</v>
      </c>
      <c r="B25" s="433">
        <v>0</v>
      </c>
      <c r="C25" s="433">
        <v>0</v>
      </c>
      <c r="D25" s="433">
        <v>723140</v>
      </c>
      <c r="E25" s="433">
        <v>0</v>
      </c>
    </row>
    <row r="26" spans="1:5" ht="13.5" thickBot="1" x14ac:dyDescent="0.25">
      <c r="A26" s="432" t="s">
        <v>481</v>
      </c>
      <c r="B26" s="433">
        <v>0</v>
      </c>
      <c r="C26" s="433">
        <v>0</v>
      </c>
      <c r="D26" s="433">
        <v>358688.92</v>
      </c>
      <c r="E26" s="433">
        <v>0</v>
      </c>
    </row>
    <row r="27" spans="1:5" ht="13.5" thickBot="1" x14ac:dyDescent="0.25">
      <c r="A27" s="432" t="s">
        <v>460</v>
      </c>
      <c r="B27" s="433">
        <v>0</v>
      </c>
      <c r="C27" s="433">
        <v>0</v>
      </c>
      <c r="D27" s="433">
        <v>77279</v>
      </c>
      <c r="E27" s="433">
        <v>0</v>
      </c>
    </row>
    <row r="28" spans="1:5" ht="13.5" thickBot="1" x14ac:dyDescent="0.25">
      <c r="A28" s="432" t="s">
        <v>482</v>
      </c>
      <c r="B28" s="433">
        <v>0</v>
      </c>
      <c r="C28" s="433">
        <v>712</v>
      </c>
      <c r="D28" s="433">
        <v>174533.61</v>
      </c>
      <c r="E28" s="433">
        <v>1068</v>
      </c>
    </row>
    <row r="29" spans="1:5" ht="13.5" thickBot="1" x14ac:dyDescent="0.25">
      <c r="A29" s="432" t="s">
        <v>483</v>
      </c>
      <c r="B29" s="433">
        <v>0</v>
      </c>
      <c r="C29" s="433">
        <v>0</v>
      </c>
      <c r="D29" s="433">
        <v>31361</v>
      </c>
      <c r="E29" s="433">
        <v>0</v>
      </c>
    </row>
    <row r="30" spans="1:5" ht="13.5" thickBot="1" x14ac:dyDescent="0.25">
      <c r="A30" s="432" t="s">
        <v>484</v>
      </c>
      <c r="B30" s="433">
        <v>0</v>
      </c>
      <c r="C30" s="433">
        <v>24108</v>
      </c>
      <c r="D30" s="433">
        <v>205804.06</v>
      </c>
      <c r="E30" s="433">
        <v>297724</v>
      </c>
    </row>
    <row r="31" spans="1:5" ht="13.5" thickBot="1" x14ac:dyDescent="0.25">
      <c r="A31" s="432" t="s">
        <v>462</v>
      </c>
      <c r="B31" s="433">
        <v>0</v>
      </c>
      <c r="C31" s="433">
        <v>61000</v>
      </c>
      <c r="D31" s="433">
        <v>250140</v>
      </c>
      <c r="E31" s="434">
        <v>1365368.45</v>
      </c>
    </row>
    <row r="32" spans="1:5" ht="13.5" thickBot="1" x14ac:dyDescent="0.25">
      <c r="A32" s="432" t="s">
        <v>43</v>
      </c>
      <c r="B32" s="433">
        <v>60.77</v>
      </c>
      <c r="C32" s="433">
        <v>122903.46</v>
      </c>
      <c r="D32" s="433">
        <v>1922136.24</v>
      </c>
      <c r="E32" s="433">
        <v>4232089.66</v>
      </c>
    </row>
    <row r="33" spans="1:5" ht="13.5" thickBot="1" x14ac:dyDescent="0.25">
      <c r="A33" s="432" t="s">
        <v>25</v>
      </c>
      <c r="B33" s="433">
        <v>49.18</v>
      </c>
      <c r="C33" s="433">
        <v>8726.2000000000007</v>
      </c>
      <c r="D33" s="433">
        <v>2062631.17</v>
      </c>
      <c r="E33" s="433">
        <v>431834.59</v>
      </c>
    </row>
    <row r="34" spans="1:5" ht="13.5" thickBot="1" x14ac:dyDescent="0.25">
      <c r="A34" s="435" t="s">
        <v>105</v>
      </c>
      <c r="B34" s="436">
        <f>SUM(B11:B33)</f>
        <v>23527255.829999998</v>
      </c>
      <c r="C34" s="436">
        <f>SUM(C11:C33)</f>
        <v>43506537.610000007</v>
      </c>
      <c r="D34" s="436">
        <f>SUM(D11:D33)</f>
        <v>155111679.23999998</v>
      </c>
      <c r="E34" s="436">
        <f>SUM(E11:E33)</f>
        <v>751592805.20000005</v>
      </c>
    </row>
    <row r="35" spans="1:5" x14ac:dyDescent="0.2">
      <c r="A35" s="863"/>
      <c r="B35" s="863"/>
      <c r="C35" s="863"/>
      <c r="D35" s="863"/>
      <c r="E35" s="863"/>
    </row>
    <row r="36" spans="1:5" x14ac:dyDescent="0.2">
      <c r="A36" s="856" t="s">
        <v>485</v>
      </c>
      <c r="B36" s="856"/>
      <c r="C36" s="856"/>
      <c r="D36" s="856"/>
      <c r="E36" s="856"/>
    </row>
    <row r="37" spans="1:5" x14ac:dyDescent="0.2">
      <c r="A37" s="437"/>
      <c r="B37" s="422"/>
      <c r="C37" s="422"/>
      <c r="D37" s="422"/>
      <c r="E37" s="422"/>
    </row>
  </sheetData>
  <mergeCells count="7">
    <mergeCell ref="A36:E36"/>
    <mergeCell ref="A1:E1"/>
    <mergeCell ref="A2:E2"/>
    <mergeCell ref="A3:E3"/>
    <mergeCell ref="A8:A9"/>
    <mergeCell ref="B8:E8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Załącznik 21 korekta</vt:lpstr>
      <vt:lpstr>II.1.6. korekta</vt:lpstr>
      <vt:lpstr>II.2.5.g. korekta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sprawozdania finansowego Urzędu m.st. Warszawy 2024 KOREKTA zał.21</dc:title>
  <dc:creator>atyrakowska</dc:creator>
  <cp:lastModifiedBy>Samborska-Grabowska Jolanta</cp:lastModifiedBy>
  <cp:lastPrinted>2025-04-17T07:38:13Z</cp:lastPrinted>
  <dcterms:created xsi:type="dcterms:W3CDTF">2005-12-16T09:59:57Z</dcterms:created>
  <dcterms:modified xsi:type="dcterms:W3CDTF">2025-05-05T07:07:46Z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