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4\Files_UD_Wlochy$\Home_branches\WOR\RADA KADENCJA 2024-2029\KADENCJA 2024-2029 - SESJE\(5) V SESJA 15.10.2024\Uchwały\"/>
    </mc:Choice>
  </mc:AlternateContent>
  <xr:revisionPtr revIDLastSave="0" documentId="8_{822AFE96-2089-4F6B-9CE9-DE5534FB89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ŁOCHY" sheetId="1" r:id="rId1"/>
  </sheets>
  <definedNames>
    <definedName name="_xlnm._FilterDatabase" localSheetId="0" hidden="1">WŁOCHY!$A$10:$O$70</definedName>
    <definedName name="_xlnm.Print_Area" localSheetId="0">WŁOCHY!$A$1:$M$71</definedName>
    <definedName name="_xlnm.Print_Titles" localSheetId="0">WŁOCHY!$10:$14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2" i="1" l="1"/>
  <c r="M61" i="1"/>
  <c r="M51" i="1"/>
  <c r="D79" i="1"/>
  <c r="M60" i="1" l="1"/>
  <c r="P60" i="1" s="1"/>
  <c r="M58" i="1"/>
  <c r="S58" i="1" s="1"/>
  <c r="L71" i="1"/>
  <c r="K71" i="1"/>
  <c r="J71" i="1"/>
  <c r="I71" i="1"/>
  <c r="M56" i="1"/>
  <c r="P56" i="1" s="1"/>
  <c r="M21" i="1"/>
  <c r="P21" i="1" s="1"/>
  <c r="M22" i="1"/>
  <c r="P22" i="1" s="1"/>
  <c r="M17" i="1"/>
  <c r="P17" i="1" s="1"/>
  <c r="M18" i="1"/>
  <c r="P18" i="1" s="1"/>
  <c r="M19" i="1"/>
  <c r="P19" i="1" s="1"/>
  <c r="M15" i="1"/>
  <c r="P15" i="1" s="1"/>
  <c r="M45" i="1"/>
  <c r="S45" i="1" s="1"/>
  <c r="M54" i="1"/>
  <c r="P54" i="1" s="1"/>
  <c r="K84" i="1" l="1"/>
  <c r="L73" i="1"/>
  <c r="P58" i="1"/>
  <c r="P45" i="1"/>
  <c r="O78" i="1"/>
  <c r="M36" i="1"/>
  <c r="P36" i="1" s="1"/>
  <c r="M23" i="1"/>
  <c r="P23" i="1" s="1"/>
  <c r="M20" i="1" l="1"/>
  <c r="P20" i="1" s="1"/>
  <c r="M24" i="1"/>
  <c r="P24" i="1" s="1"/>
  <c r="M35" i="1"/>
  <c r="P35" i="1" s="1"/>
  <c r="M28" i="1"/>
  <c r="P28" i="1" s="1"/>
  <c r="M49" i="1"/>
  <c r="P49" i="1" s="1"/>
  <c r="M55" i="1"/>
  <c r="P55" i="1" s="1"/>
  <c r="K74" i="1" l="1"/>
  <c r="M41" i="1"/>
  <c r="P41" i="1" s="1"/>
  <c r="M40" i="1"/>
  <c r="P40" i="1" s="1"/>
  <c r="M39" i="1"/>
  <c r="P39" i="1" s="1"/>
  <c r="M38" i="1"/>
  <c r="P38" i="1" s="1"/>
  <c r="M37" i="1"/>
  <c r="P37" i="1" s="1"/>
  <c r="M69" i="1" l="1"/>
  <c r="P69" i="1" s="1"/>
  <c r="M68" i="1"/>
  <c r="P68" i="1" s="1"/>
  <c r="M44" i="1" l="1"/>
  <c r="M50" i="1"/>
  <c r="O48" i="1"/>
  <c r="M48" i="1"/>
  <c r="P48" i="1" s="1"/>
  <c r="M16" i="1"/>
  <c r="M64" i="1"/>
  <c r="M32" i="1"/>
  <c r="M31" i="1"/>
  <c r="M67" i="1"/>
  <c r="P67" i="1" s="1"/>
  <c r="P16" i="1" l="1"/>
  <c r="P44" i="1"/>
  <c r="S44" i="1"/>
  <c r="O50" i="1"/>
  <c r="O49" i="1"/>
  <c r="O51" i="1" s="1"/>
  <c r="M63" i="1"/>
  <c r="O46" i="1"/>
  <c r="M46" i="1"/>
  <c r="P46" i="1" s="1"/>
  <c r="M29" i="1"/>
  <c r="P29" i="1" s="1"/>
  <c r="M27" i="1"/>
  <c r="P27" i="1" s="1"/>
  <c r="M26" i="1"/>
  <c r="M52" i="1"/>
  <c r="P52" i="1" s="1"/>
  <c r="M70" i="1" l="1"/>
  <c r="M25" i="1" l="1"/>
  <c r="M53" i="1"/>
  <c r="P53" i="1" s="1"/>
  <c r="O47" i="1"/>
  <c r="M47" i="1"/>
  <c r="M43" i="1"/>
  <c r="P43" i="1" s="1"/>
  <c r="O42" i="1"/>
  <c r="O43" i="1" s="1"/>
  <c r="M42" i="1"/>
  <c r="L78" i="1"/>
  <c r="L76" i="1"/>
  <c r="P25" i="1" l="1"/>
  <c r="O74" i="1"/>
  <c r="L74" i="1"/>
  <c r="M30" i="1"/>
  <c r="P30" i="1" s="1"/>
  <c r="M65" i="1"/>
  <c r="M66" i="1"/>
  <c r="M33" i="1"/>
  <c r="M34" i="1"/>
  <c r="P34" i="1" s="1"/>
  <c r="J76" i="1" l="1"/>
  <c r="L79" i="1" l="1"/>
  <c r="M57" i="1" l="1"/>
  <c r="M71" i="1" s="1"/>
  <c r="M59" i="1"/>
  <c r="P59" i="1" l="1"/>
  <c r="S59" i="1"/>
  <c r="P57" i="1"/>
  <c r="S57" i="1"/>
  <c r="L81" i="1" l="1"/>
</calcChain>
</file>

<file path=xl/sharedStrings.xml><?xml version="1.0" encoding="utf-8"?>
<sst xmlns="http://schemas.openxmlformats.org/spreadsheetml/2006/main" count="376" uniqueCount="160">
  <si>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</si>
  <si>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</si>
  <si>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</si>
  <si>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</si>
  <si>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</si>
  <si>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</si>
  <si>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</si>
  <si>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Dział</t>
  </si>
  <si>
    <t>§</t>
  </si>
  <si>
    <t>Kod</t>
  </si>
  <si>
    <t>RAZEM</t>
  </si>
  <si>
    <t>Nazwa dysponenta</t>
  </si>
  <si>
    <t>Rozdział</t>
  </si>
  <si>
    <t>Nazwa</t>
  </si>
  <si>
    <t>Załącznik Nr 3</t>
  </si>
  <si>
    <t>WNIOSEK W SPRAWIE ZMIAN W PLANIE WYDATKÓW MAJĄTKOWYCH,  w tym UE</t>
  </si>
  <si>
    <t>Rady Dzielnicy Włochy m.st. Warszawy</t>
  </si>
  <si>
    <t>Wydział Infrastruktury i Inwestycji</t>
  </si>
  <si>
    <t>U.16.000</t>
  </si>
  <si>
    <t>GMMW</t>
  </si>
  <si>
    <t>Wydział Ochrony Środowiska</t>
  </si>
  <si>
    <t>600.60016.W6060+000</t>
  </si>
  <si>
    <t>Wydział Nieruchomości</t>
  </si>
  <si>
    <t>środki wyr</t>
  </si>
  <si>
    <t>razem</t>
  </si>
  <si>
    <t>C/WŁO/I/P2/35</t>
  </si>
  <si>
    <t>J.16.000</t>
  </si>
  <si>
    <t>BIEŻĄCE</t>
  </si>
  <si>
    <t>900.90095.W6050+000</t>
  </si>
  <si>
    <t>doch dewelopr</t>
  </si>
  <si>
    <t>PART18</t>
  </si>
  <si>
    <t>PART19</t>
  </si>
  <si>
    <t>Doposażenie  budynku  mieszkalnego w instalację c.o., c.c.w.   wraz z budową kotłowni przy ul. Cietrzewia 2</t>
  </si>
  <si>
    <t>C/WŁO/II/P3/11</t>
  </si>
  <si>
    <t>C/WŁO/II/P3/13</t>
  </si>
  <si>
    <t>C/WŁO/II/P3/14</t>
  </si>
  <si>
    <t>C/WŁO/…......</t>
  </si>
  <si>
    <t>700.70007.W6050+000</t>
  </si>
  <si>
    <t>926.92604.W6060+000</t>
  </si>
  <si>
    <t>Instalacja paneli fotowoltaicznych w budynkach przy ul. Krańcowa 53, ul. Naukowa 4 ,6 , ul. B. Chrobrego 7</t>
  </si>
  <si>
    <t>Zakupy inwestycyjne dla OSiR m.st. Warszawy w Dzielnicy Włochy</t>
  </si>
  <si>
    <t>Zakład Gospodarowania Nieruchomościami</t>
  </si>
  <si>
    <t>Ośrodek Sportu i Rekreacji</t>
  </si>
  <si>
    <t>C/WŁO/II/P3/15</t>
  </si>
  <si>
    <t>SMOG</t>
  </si>
  <si>
    <t>Przebudowa ul. Szyszkowej</t>
  </si>
  <si>
    <t>C/WŁO/I/1/28</t>
  </si>
  <si>
    <t>600.60014.W6050+000</t>
  </si>
  <si>
    <t>Nabycie prawa własności nieruchomości , oznaczonej jako działki ewidencyjne nr 77/1, 77/3, 77/4, 77/6 z obrębu 2-06-15, stanowiących istniejący pas drogi publicznej ul. Załuski</t>
  </si>
  <si>
    <t>C/WŁO/I/P2/16</t>
  </si>
  <si>
    <t>C/WŁO/III/P4/28</t>
  </si>
  <si>
    <t>Zagospodarowanie działek ew. nr 93 i 94 z obrębu 20-06-15 przy ul. Na skraju</t>
  </si>
  <si>
    <t>926.92601.W6050+000</t>
  </si>
  <si>
    <t>Fort Włochy - urządzenie otwartego terenu rekreacyjno-sportowego</t>
  </si>
  <si>
    <t>C/WŁO/VIII/5/3</t>
  </si>
  <si>
    <t>C/WŁO/V/P1/33</t>
  </si>
  <si>
    <t>Przebudowa boisk wraz z robotami towarzyszącymi w Szkole Podstawowej nr 88 przy ul. Radarowej 4B</t>
  </si>
  <si>
    <t>801.80101.W6050+000</t>
  </si>
  <si>
    <t>801.80104.W6050+000</t>
  </si>
  <si>
    <t>Budowa przedszkola w rejonie ul. Krakowiaków</t>
  </si>
  <si>
    <t>C/WŁO/V/P1/32</t>
  </si>
  <si>
    <t>C/WŁO/II/P3/12</t>
  </si>
  <si>
    <t>Doposażenie  budynku  mieszkalnego w instalację c.o., c.c.w.   wraz z budową kotłowni przy ul. Sabały 56</t>
  </si>
  <si>
    <t>Budowa ul. Fajansowej - rozliczenie z deweloperem</t>
  </si>
  <si>
    <t xml:space="preserve">C/WŁO/I/P2/25 </t>
  </si>
  <si>
    <t xml:space="preserve">Szkoła Podstawowa nr 94 ul. Cietrzewia 22A - modernizacja i rozbudowa szkoły  </t>
  </si>
  <si>
    <t>C/WŁO/V/10/8</t>
  </si>
  <si>
    <t>Rozbudowa budynku przedszkola nr 60 przy ul. Rybnickiej 42/44</t>
  </si>
  <si>
    <t>C/WŁO/V/P1/26</t>
  </si>
  <si>
    <t>Wymiana urządzeń grzewczych na paliwo stałe i zastąpienie ich źródłami ciepła na paliwo gazowe, ogrzewaniem elektrycznym lub pompami ciepła</t>
  </si>
  <si>
    <t>C/WŁO/II/P3/10</t>
  </si>
  <si>
    <t>C/WŁO/III/P3/23</t>
  </si>
  <si>
    <t>Utworzenie terenów zieleni o symbolice historycznej na terenie Fortu V Włochy</t>
  </si>
  <si>
    <t>GMMW/N</t>
  </si>
  <si>
    <t>Modernizacja oświetlenia Parku Kombatantów</t>
  </si>
  <si>
    <t>MWPO</t>
  </si>
  <si>
    <t>C/WŁO/III/P4/2</t>
  </si>
  <si>
    <t>Budowa rurociągu kanalizacyjnego odprowadzającego nadmiar wód powierzchniowych z rowu Załuskiego</t>
  </si>
  <si>
    <t>GPOS</t>
  </si>
  <si>
    <t>600.60016.W6050+000</t>
  </si>
  <si>
    <t>Budowa ul. Flisa</t>
  </si>
  <si>
    <t>C/WŁO/I/P2/34</t>
  </si>
  <si>
    <t xml:space="preserve">Wydział Infrastruktury i Inwestycji  </t>
  </si>
  <si>
    <t>Instalacja paneli fotowoltaicznych w budynkach przy ul. Rejonowej 6/8, al. Krakowskiej 107, ul. Rybnickiej 28, ul. Kleszczowej 22, ul. Flagowej 14, ul. Naukowej 34</t>
  </si>
  <si>
    <t>C/WŁO/II/P3/16</t>
  </si>
  <si>
    <t xml:space="preserve">C/WŁO/III/P3/30 </t>
  </si>
  <si>
    <t>PART 18</t>
  </si>
  <si>
    <t>Realizacja projektu "Pierwsza taka fontanna we Włochach"</t>
  </si>
  <si>
    <t xml:space="preserve">C/WŁO/III/P4/9 </t>
  </si>
  <si>
    <t>Fort Włochy - urządzanie otwartego terenu rekreacyjno-sportowego</t>
  </si>
  <si>
    <t>x</t>
  </si>
  <si>
    <t>801.80117.W6050+000</t>
  </si>
  <si>
    <t>SFUE/7/23</t>
  </si>
  <si>
    <t>Termomodernizacja Zespołu Szkół przy ul. Gładkiej 16</t>
  </si>
  <si>
    <t>C/WŁO/V/P1/37</t>
  </si>
  <si>
    <t>801.80117.W6056+000</t>
  </si>
  <si>
    <t>801.80117.W6056+001</t>
  </si>
  <si>
    <t>801.80117.W6056+002</t>
  </si>
  <si>
    <t>801.80117.W6057+000</t>
  </si>
  <si>
    <t>Dzielnicowe Biuro Finansów Oświaty</t>
  </si>
  <si>
    <t>C/WŁO/II/P3/17</t>
  </si>
  <si>
    <t>EDUK</t>
  </si>
  <si>
    <t>Utworzenie terenu zieleni miejskiej w rejoinie ul. Borsuczej</t>
  </si>
  <si>
    <t>C/WŁO/III/P4/29</t>
  </si>
  <si>
    <t>C/WŁO/VIII/P1/2</t>
  </si>
  <si>
    <t>Budowa ul. Popularnej (odc. od ul. Jutrzenki do ul. Instalatorów)</t>
  </si>
  <si>
    <t>Budowa  ul.Solińskiej - rozliczenie z deweloperem</t>
  </si>
  <si>
    <t xml:space="preserve">Modernizacja i rozbudowa budynku Szkoly Podstawowej  nr 66 przy  ul. Przepiórki 16/18 </t>
  </si>
  <si>
    <t>Budowa ul. Modularnej - rozliczenie z deweloperem</t>
  </si>
  <si>
    <t>C/WŁO/I/1/P2/37</t>
  </si>
  <si>
    <t>C/WŁO/I/P2/30</t>
  </si>
  <si>
    <t>926.92604.W6050+000</t>
  </si>
  <si>
    <t>Wybudowanie niezależnej stacji hydrantowej zgodnie z aktualnymi przepisami p/poż</t>
  </si>
  <si>
    <t>801.80104.W6060+000</t>
  </si>
  <si>
    <t>Zakupy inwestycyjne na potrzeby przedszkola</t>
  </si>
  <si>
    <t>brak źródła fin.</t>
  </si>
  <si>
    <t>C/WŁO/II/P3/19</t>
  </si>
  <si>
    <t>Modernizacja budynków mieszkalnych wyłączonych z eksploatacji w dzielnicy Włochy</t>
  </si>
  <si>
    <t>Modernizacja budynku przy ul. Sabały 23</t>
  </si>
  <si>
    <t>Nabycie nieruchomości pod inwestycje drogowe</t>
  </si>
  <si>
    <t>Budowa ul. Równoległej</t>
  </si>
  <si>
    <t>C/WŁO/I/1/11</t>
  </si>
  <si>
    <t>Budowa drogi między ul. Budki Szczęśliwickie, ul. Naukowa i ul. Wiktoryn - rozliczenie z deweloperem</t>
  </si>
  <si>
    <t>Budowa ulicy ul. Działkowej i Gidzińskiego - rozliczenie z deweloperem</t>
  </si>
  <si>
    <t>Budowa drogi publicznej w rejonie ul. Działkowej - rozliczenie z deweloperem</t>
  </si>
  <si>
    <t>Budowa ul. Zapustnej - rozliczenie z deweloperem</t>
  </si>
  <si>
    <t>Budowa ul. Municypalnej - rozliczenie z deweloperem</t>
  </si>
  <si>
    <t>Zakupy inwestycyjne na potrzeby szkoły podstawowej</t>
  </si>
  <si>
    <t>801.80101.W6060+000</t>
  </si>
  <si>
    <t>DE/16/0002</t>
  </si>
  <si>
    <t>DE/16/0003</t>
  </si>
  <si>
    <t>DE/16/0004</t>
  </si>
  <si>
    <t>DE/16/0005</t>
  </si>
  <si>
    <t>DE/16/0007</t>
  </si>
  <si>
    <t>C/WŁO/I/P2/6</t>
  </si>
  <si>
    <t>C/WŁO/I/P2/26</t>
  </si>
  <si>
    <t>C/WŁO/I/P2/28</t>
  </si>
  <si>
    <t>C/WŁO/I/P2/29</t>
  </si>
  <si>
    <t>C/WŁO/I/P2/32</t>
  </si>
  <si>
    <t>C/WŁO/I/P2/42</t>
  </si>
  <si>
    <t>C/WŁO/V/P1/24</t>
  </si>
  <si>
    <t>700.70005.W6060+000</t>
  </si>
  <si>
    <t>Nabycie udziału we własności w nieruchomości położonej przy ul. Obrońców Pokoju/Globusowej, na której zlokalizowany jest Park ze Stawem Koziorożca</t>
  </si>
  <si>
    <t>Wydział Kultury oraz Inicjatyw Obywatelskich</t>
  </si>
  <si>
    <t>924.92116.W6220+000</t>
  </si>
  <si>
    <t>Zakupy inwestycyjne dla Biblioteki Publicznej w Dzielnicy Włochy</t>
  </si>
  <si>
    <t>zmniejszenia</t>
  </si>
  <si>
    <t>zwiększenia</t>
  </si>
  <si>
    <t>Plan wg stanu na dzień 29.08.2024</t>
  </si>
  <si>
    <t>Modernizacja budynku przy ul. Globusowej 26</t>
  </si>
  <si>
    <t>Modernizacja budynku przy ul. Cyprysowa 25</t>
  </si>
  <si>
    <t>Modernizacja budynku przy ul. Plastycznej 31</t>
  </si>
  <si>
    <t>C/WŁO/II/P3/18</t>
  </si>
  <si>
    <r>
      <t>C/WŁO/III/P4/9</t>
    </r>
    <r>
      <rPr>
        <sz val="10"/>
        <rFont val="Calibri"/>
        <family val="2"/>
        <charset val="238"/>
      </rPr>
      <t xml:space="preserve"> </t>
    </r>
  </si>
  <si>
    <t>BO/24/16/0286</t>
  </si>
  <si>
    <t>C/WŁO/III/P3/31</t>
  </si>
  <si>
    <t>Modernizacja integracyjnego placu zabaw w Parku Kombatantów</t>
  </si>
  <si>
    <t>Zaangażowanie wg stanu na dzień 6.09.2024</t>
  </si>
  <si>
    <t>do uchwały nr 31/V/2024</t>
  </si>
  <si>
    <t xml:space="preserve">z 15 października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</si>
</sst>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name val="Arial"/>
      <family val="2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70C0"/>
      <name val="Verdan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/>
      <diagonal/>
    </border>
  </borders>
  <cellStyleXfs count="93">
    <xf numFmtId="0" fontId="0" fillId="0" borderId="0"/>
    <xf numFmtId="4" fontId="4" fillId="2" borderId="8" applyNumberFormat="0" applyProtection="0">
      <alignment horizontal="left" vertical="center" indent="1"/>
    </xf>
    <xf numFmtId="0" fontId="4" fillId="4" borderId="8" applyNumberFormat="0" applyProtection="0">
      <alignment horizontal="left" vertical="center" indent="1"/>
    </xf>
    <xf numFmtId="0" fontId="7" fillId="0" borderId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1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9" applyNumberFormat="0" applyAlignment="0" applyProtection="0"/>
    <xf numFmtId="0" fontId="13" fillId="18" borderId="10" applyNumberFormat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38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29" borderId="9" applyNumberFormat="0" applyAlignment="0" applyProtection="0"/>
    <xf numFmtId="0" fontId="20" fillId="0" borderId="15" applyNumberFormat="0" applyFill="0" applyAlignment="0" applyProtection="0"/>
    <xf numFmtId="0" fontId="21" fillId="29" borderId="0" applyNumberFormat="0" applyBorder="0" applyAlignment="0" applyProtection="0"/>
    <xf numFmtId="0" fontId="7" fillId="28" borderId="16" applyNumberFormat="0" applyFont="0" applyAlignment="0" applyProtection="0"/>
    <xf numFmtId="0" fontId="22" fillId="34" borderId="11" applyNumberFormat="0" applyAlignment="0" applyProtection="0"/>
    <xf numFmtId="4" fontId="23" fillId="39" borderId="17" applyNumberFormat="0" applyProtection="0">
      <alignment vertical="center"/>
    </xf>
    <xf numFmtId="4" fontId="24" fillId="39" borderId="17" applyNumberFormat="0" applyProtection="0">
      <alignment vertical="center"/>
    </xf>
    <xf numFmtId="4" fontId="23" fillId="39" borderId="17" applyNumberFormat="0" applyProtection="0">
      <alignment horizontal="left" vertical="center" indent="1"/>
    </xf>
    <xf numFmtId="0" fontId="23" fillId="39" borderId="17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8" fillId="5" borderId="17" applyNumberFormat="0" applyProtection="0">
      <alignment horizontal="right" vertical="center"/>
    </xf>
    <xf numFmtId="4" fontId="8" fillId="7" borderId="17" applyNumberFormat="0" applyProtection="0">
      <alignment horizontal="right" vertical="center"/>
    </xf>
    <xf numFmtId="4" fontId="8" fillId="31" borderId="17" applyNumberFormat="0" applyProtection="0">
      <alignment horizontal="right" vertical="center"/>
    </xf>
    <xf numFmtId="4" fontId="8" fillId="9" borderId="17" applyNumberFormat="0" applyProtection="0">
      <alignment horizontal="right" vertical="center"/>
    </xf>
    <xf numFmtId="4" fontId="8" fillId="10" borderId="17" applyNumberFormat="0" applyProtection="0">
      <alignment horizontal="right" vertical="center"/>
    </xf>
    <xf numFmtId="4" fontId="8" fillId="33" borderId="17" applyNumberFormat="0" applyProtection="0">
      <alignment horizontal="right" vertical="center"/>
    </xf>
    <xf numFmtId="4" fontId="8" fillId="32" borderId="17" applyNumberFormat="0" applyProtection="0">
      <alignment horizontal="right" vertical="center"/>
    </xf>
    <xf numFmtId="4" fontId="8" fillId="41" borderId="17" applyNumberFormat="0" applyProtection="0">
      <alignment horizontal="right" vertical="center"/>
    </xf>
    <xf numFmtId="4" fontId="8" fillId="8" borderId="17" applyNumberFormat="0" applyProtection="0">
      <alignment horizontal="right" vertical="center"/>
    </xf>
    <xf numFmtId="4" fontId="23" fillId="42" borderId="18" applyNumberFormat="0" applyProtection="0">
      <alignment horizontal="left" vertical="center" indent="1"/>
    </xf>
    <xf numFmtId="4" fontId="8" fillId="4" borderId="0" applyNumberFormat="0" applyProtection="0">
      <alignment horizontal="left" vertical="center" indent="1"/>
    </xf>
    <xf numFmtId="4" fontId="25" fillId="43" borderId="0" applyNumberFormat="0" applyProtection="0">
      <alignment horizontal="left" vertical="center" indent="1"/>
    </xf>
    <xf numFmtId="4" fontId="8" fillId="40" borderId="17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7" fillId="4" borderId="17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27" fillId="43" borderId="19" applyBorder="0"/>
    <xf numFmtId="4" fontId="8" fillId="45" borderId="17" applyNumberFormat="0" applyProtection="0">
      <alignment vertical="center"/>
    </xf>
    <xf numFmtId="4" fontId="28" fillId="45" borderId="17" applyNumberFormat="0" applyProtection="0">
      <alignment vertical="center"/>
    </xf>
    <xf numFmtId="4" fontId="8" fillId="45" borderId="17" applyNumberFormat="0" applyProtection="0">
      <alignment horizontal="left" vertical="center" indent="1"/>
    </xf>
    <xf numFmtId="0" fontId="8" fillId="45" borderId="17" applyNumberFormat="0" applyProtection="0">
      <alignment horizontal="left" vertical="top" indent="1"/>
    </xf>
    <xf numFmtId="4" fontId="8" fillId="4" borderId="17" applyNumberFormat="0" applyProtection="0">
      <alignment horizontal="right" vertical="center"/>
    </xf>
    <xf numFmtId="4" fontId="28" fillId="4" borderId="17" applyNumberFormat="0" applyProtection="0">
      <alignment horizontal="right" vertical="center"/>
    </xf>
    <xf numFmtId="4" fontId="8" fillId="40" borderId="17" applyNumberFormat="0" applyProtection="0">
      <alignment horizontal="left" vertical="center" indent="1"/>
    </xf>
    <xf numFmtId="0" fontId="8" fillId="40" borderId="17" applyNumberFormat="0" applyProtection="0">
      <alignment horizontal="left" vertical="top" indent="1"/>
    </xf>
    <xf numFmtId="4" fontId="29" fillId="46" borderId="0" applyNumberFormat="0" applyProtection="0">
      <alignment horizontal="left" vertical="center" indent="1"/>
    </xf>
    <xf numFmtId="0" fontId="4" fillId="47" borderId="1"/>
    <xf numFmtId="4" fontId="30" fillId="4" borderId="17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0" borderId="0" xfId="0" applyNumberFormat="1" applyFont="1"/>
    <xf numFmtId="3" fontId="2" fillId="0" borderId="0" xfId="0" applyNumberFormat="1" applyFont="1"/>
    <xf numFmtId="0" fontId="5" fillId="0" borderId="0" xfId="3" applyFont="1" applyAlignment="1">
      <alignment vertical="center"/>
    </xf>
    <xf numFmtId="3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0" fontId="2" fillId="0" borderId="21" xfId="0" applyFont="1" applyBorder="1" applyAlignment="1"/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4" fontId="34" fillId="0" borderId="0" xfId="0" applyNumberFormat="1" applyFont="1"/>
    <xf numFmtId="0" fontId="5" fillId="0" borderId="1" xfId="0" applyFont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36" fillId="0" borderId="7" xfId="9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7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0" fontId="38" fillId="0" borderId="0" xfId="0" applyFont="1"/>
    <xf numFmtId="3" fontId="39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93">
    <cellStyle name="Accent1" xfId="4" xr:uid="{D6D64C07-D67C-48C2-ADFA-B8037CD5952F}"/>
    <cellStyle name="Accent1 - 20%" xfId="5" xr:uid="{350EDA51-10A5-4BCD-8FDF-29BB4038C24E}"/>
    <cellStyle name="Accent1 - 40%" xfId="6" xr:uid="{AC6A8BAF-C03F-4D52-B537-7A5E989D0DE2}"/>
    <cellStyle name="Accent1 - 60%" xfId="7" xr:uid="{6E8B5087-2419-405D-BF0A-E9F5DA2E2C1F}"/>
    <cellStyle name="Accent2" xfId="8" xr:uid="{6593F647-4652-4342-9C55-25BD8F31B6A7}"/>
    <cellStyle name="Accent2 - 20%" xfId="9" xr:uid="{98118CCF-3F66-44EA-83AB-24BCCE46F22F}"/>
    <cellStyle name="Accent2 - 40%" xfId="10" xr:uid="{305BEF3C-2CF9-4716-B1CF-FA1E152F0362}"/>
    <cellStyle name="Accent2 - 60%" xfId="11" xr:uid="{EFAFDB9D-8B6E-4B2D-A887-4E316E13F14B}"/>
    <cellStyle name="Accent3" xfId="12" xr:uid="{DA9D3A60-293B-4C5F-BC0A-6AF2BFC4A19D}"/>
    <cellStyle name="Accent3 - 20%" xfId="13" xr:uid="{E38DB5DE-3950-417C-A76E-5521FD75E866}"/>
    <cellStyle name="Accent3 - 40%" xfId="14" xr:uid="{76643542-404B-4922-80C8-5DB869FFEC3A}"/>
    <cellStyle name="Accent3 - 60%" xfId="15" xr:uid="{E06C07CA-C5B3-4822-80F6-2850985081D4}"/>
    <cellStyle name="Accent3_Zał. 4" xfId="16" xr:uid="{8EE1C129-8AC6-4A20-970C-A07EA6B4B2C7}"/>
    <cellStyle name="Accent4" xfId="17" xr:uid="{A9B2BC8A-D5A4-4AA6-BB39-841172057584}"/>
    <cellStyle name="Accent4 - 20%" xfId="18" xr:uid="{EA8A1896-D313-44EE-9B80-E566DA0473C8}"/>
    <cellStyle name="Accent4 - 40%" xfId="19" xr:uid="{331ABD4F-94E1-427C-A200-8A19F0E33E0F}"/>
    <cellStyle name="Accent4 - 60%" xfId="20" xr:uid="{8A4F99F0-206A-489F-A87B-12A6819519D8}"/>
    <cellStyle name="Accent4_Zał. 4" xfId="21" xr:uid="{2864770E-AF2C-40B3-AC89-A766412AF92B}"/>
    <cellStyle name="Accent5" xfId="22" xr:uid="{BE2C3AA6-1616-40E3-B262-52A53D5E0677}"/>
    <cellStyle name="Accent5 - 20%" xfId="23" xr:uid="{9A6F468E-1056-4100-BE92-6DDEB3127714}"/>
    <cellStyle name="Accent5 - 40%" xfId="24" xr:uid="{51E3C326-BFCB-4B9B-AEE1-50C0C4BE5AEC}"/>
    <cellStyle name="Accent5 - 60%" xfId="25" xr:uid="{4C59928E-4B95-4A03-A28B-69B160F1CC80}"/>
    <cellStyle name="Accent5_Zał. 4" xfId="26" xr:uid="{673FFF50-9417-4429-B7F2-E70DF88F6BAE}"/>
    <cellStyle name="Accent6" xfId="27" xr:uid="{4E2FB298-A94C-4A33-AB24-A96653ADB386}"/>
    <cellStyle name="Accent6 - 20%" xfId="28" xr:uid="{98C811DA-0E6B-4B10-BBF1-13666197E2ED}"/>
    <cellStyle name="Accent6 - 40%" xfId="29" xr:uid="{00F77795-6ACB-4AB2-881F-75B592245B88}"/>
    <cellStyle name="Accent6 - 60%" xfId="30" xr:uid="{03D58C26-7FE7-44E0-8120-5A1DAA0DD746}"/>
    <cellStyle name="Accent6_Zał. 4" xfId="31" xr:uid="{FAB1D636-2D18-4B8F-8287-10059DD175A8}"/>
    <cellStyle name="Bad" xfId="32" xr:uid="{FE5739AD-3D36-4C37-9315-EC31EA1D7B83}"/>
    <cellStyle name="Calculation" xfId="33" xr:uid="{8F7B465D-907D-4C47-A473-9CB6906449D3}"/>
    <cellStyle name="Check Cell" xfId="34" xr:uid="{BE6C9187-4FD2-440E-9A48-E9A9F02C4893}"/>
    <cellStyle name="Emphasis 1" xfId="35" xr:uid="{50FA58CB-E9EC-4684-A345-8445995D6171}"/>
    <cellStyle name="Emphasis 2" xfId="36" xr:uid="{9CCC13A4-4E6C-476E-9F32-652B769B39AD}"/>
    <cellStyle name="Emphasis 3" xfId="37" xr:uid="{D7FA80A5-84CC-4278-B099-FAC3C7EB8DCB}"/>
    <cellStyle name="Good" xfId="38" xr:uid="{FD571BDF-EB6F-4613-850F-073E6E53E065}"/>
    <cellStyle name="Heading 1" xfId="39" xr:uid="{6D93EFDB-780E-4103-95CC-F426C1178246}"/>
    <cellStyle name="Heading 2" xfId="40" xr:uid="{95F2C862-8B27-4123-8C2B-652D66924116}"/>
    <cellStyle name="Heading 3" xfId="41" xr:uid="{6205AACA-3609-454F-99F9-458A073ABC0B}"/>
    <cellStyle name="Heading 4" xfId="42" xr:uid="{66F7258E-7866-4C6B-AA2E-631C57408AB1}"/>
    <cellStyle name="Input" xfId="43" xr:uid="{1BDA66BC-8921-4B3B-B5C3-E5E6FD5A40D9}"/>
    <cellStyle name="Linked Cell" xfId="44" xr:uid="{5449AD2D-EA69-420D-9368-C3F1517E7CEB}"/>
    <cellStyle name="Neutral" xfId="45" xr:uid="{B9DF5A86-2CCB-4F50-A4C2-A87DD747044E}"/>
    <cellStyle name="Normalny" xfId="0" builtinId="0"/>
    <cellStyle name="Normalny 2" xfId="3" xr:uid="{CF0F68F1-C4A0-42D5-98FF-DCFCF9274650}"/>
    <cellStyle name="Normalny 3" xfId="92" xr:uid="{78D20C64-D340-45A4-A1B6-BCE3E837D109}"/>
    <cellStyle name="Note" xfId="46" xr:uid="{C2B79214-80CD-4F10-AF6F-4B622C73DEAC}"/>
    <cellStyle name="Output" xfId="47" xr:uid="{2617593D-C8B5-4D6E-B081-0306ADCD8C1F}"/>
    <cellStyle name="SAPBEXaggData" xfId="48" xr:uid="{6D1F24EB-A415-410D-BF11-28A99D3C04E8}"/>
    <cellStyle name="SAPBEXaggDataEmph" xfId="49" xr:uid="{707B73EC-64A4-462F-833E-E3DA5448B1D6}"/>
    <cellStyle name="SAPBEXaggItem" xfId="50" xr:uid="{9105D621-FA54-420C-9263-28EFCCB439DE}"/>
    <cellStyle name="SAPBEXaggItemX" xfId="51" xr:uid="{BAE68021-731C-4816-B81A-10167D8A76A5}"/>
    <cellStyle name="SAPBEXchaText" xfId="52" xr:uid="{1BD46A73-97AB-4DAC-9C74-C4465557D072}"/>
    <cellStyle name="SAPBEXexcBad7" xfId="53" xr:uid="{B4D5D73E-EF22-4710-8F68-2DA1D515D1DF}"/>
    <cellStyle name="SAPBEXexcBad8" xfId="54" xr:uid="{F7160281-850D-4D16-8BF6-AD443DF3A3CC}"/>
    <cellStyle name="SAPBEXexcBad9" xfId="55" xr:uid="{16B62709-67D5-4832-AB2D-219823C92E2A}"/>
    <cellStyle name="SAPBEXexcCritical4" xfId="56" xr:uid="{5EB30EE0-B24E-4735-BA6E-67F2DE8B8FAC}"/>
    <cellStyle name="SAPBEXexcCritical5" xfId="57" xr:uid="{5AC947DC-31D4-43F7-8989-0B4424C7FB83}"/>
    <cellStyle name="SAPBEXexcCritical6" xfId="58" xr:uid="{BC812537-AC21-4163-8689-5803F41947C2}"/>
    <cellStyle name="SAPBEXexcGood1" xfId="59" xr:uid="{610C8E1D-60A6-4955-9B40-97508D8AA0F8}"/>
    <cellStyle name="SAPBEXexcGood2" xfId="60" xr:uid="{942C24E5-EB92-4C2F-9A28-8292BDF3EAD9}"/>
    <cellStyle name="SAPBEXexcGood3" xfId="61" xr:uid="{0514F631-2614-4F6D-9D66-6243B52CE458}"/>
    <cellStyle name="SAPBEXfilterDrill" xfId="62" xr:uid="{AE3C360B-A072-4A26-A4E5-BEB1D8AC56EA}"/>
    <cellStyle name="SAPBEXfilterItem" xfId="63" xr:uid="{EDEED310-517D-44C0-8649-2B0D7125497E}"/>
    <cellStyle name="SAPBEXfilterText" xfId="64" xr:uid="{E1372BB9-B8BF-4113-9DF5-0CC472BF47E6}"/>
    <cellStyle name="SAPBEXformats" xfId="65" xr:uid="{8EB3DD52-B5DC-4E82-9FF3-6EA6C50B438D}"/>
    <cellStyle name="SAPBEXheaderItem" xfId="66" xr:uid="{7F4797B3-7D63-4789-8507-03B57F7CB2C5}"/>
    <cellStyle name="SAPBEXheaderText" xfId="67" xr:uid="{FB6276B5-2F26-4CBD-82C4-B772AE15A258}"/>
    <cellStyle name="SAPBEXHLevel0" xfId="68" xr:uid="{09639EEF-1F40-431A-A304-3E88FEF7DDE9}"/>
    <cellStyle name="SAPBEXHLevel0X" xfId="69" xr:uid="{626FA090-F837-45F3-97AE-64BA38112EDE}"/>
    <cellStyle name="SAPBEXHLevel1" xfId="70" xr:uid="{B6066EEF-14A5-489B-941D-29C8067FEB39}"/>
    <cellStyle name="SAPBEXHLevel1X" xfId="71" xr:uid="{A53D8762-CF0F-4CA9-B457-72FE11109845}"/>
    <cellStyle name="SAPBEXHLevel2" xfId="72" xr:uid="{D170A11C-77D8-4A32-94FC-A1A411FC6950}"/>
    <cellStyle name="SAPBEXHLevel2X" xfId="73" xr:uid="{32227114-6A53-4EE8-8EB8-BDABB0BBB6B1}"/>
    <cellStyle name="SAPBEXHLevel3" xfId="2" xr:uid="{E07D88B2-A353-4C68-8226-332232237804}"/>
    <cellStyle name="SAPBEXHLevel3 2" xfId="74" xr:uid="{D7792FA9-9D97-40D0-A9CF-BE134C8C6832}"/>
    <cellStyle name="SAPBEXHLevel3X" xfId="75" xr:uid="{DDAE7DC1-DEAF-4E71-AAA7-5E6CD1B351C1}"/>
    <cellStyle name="SAPBEXinputData" xfId="76" xr:uid="{96C72478-3C96-4B2A-9ECF-F54080A99C3A}"/>
    <cellStyle name="SAPBEXItemHeader" xfId="77" xr:uid="{2FF80B65-1A1E-48E9-8FA4-8896FD16344A}"/>
    <cellStyle name="SAPBEXresData" xfId="78" xr:uid="{D3F0219D-43E3-4CB6-84EE-2738B3454F04}"/>
    <cellStyle name="SAPBEXresDataEmph" xfId="79" xr:uid="{6081D0D5-440A-4BC1-AB0E-01A48DBCCA74}"/>
    <cellStyle name="SAPBEXresItem" xfId="80" xr:uid="{DA2E8868-E459-4B31-B9EF-DF0194923C0A}"/>
    <cellStyle name="SAPBEXresItemX" xfId="81" xr:uid="{E6B23F6B-AC74-4DD0-BC8A-1D6F9544EC42}"/>
    <cellStyle name="SAPBEXstdData" xfId="82" xr:uid="{C90E2398-04E9-4417-A41B-1F1F915B5C92}"/>
    <cellStyle name="SAPBEXstdDataEmph" xfId="83" xr:uid="{33AFDE86-9A5D-4E46-BF17-67755EB84B07}"/>
    <cellStyle name="SAPBEXstdItem" xfId="1" xr:uid="{00000000-0005-0000-0000-000001000000}"/>
    <cellStyle name="SAPBEXstdItem 2" xfId="84" xr:uid="{56FA7D5A-8FC6-436D-A936-33C903A1573E}"/>
    <cellStyle name="SAPBEXstdItemX" xfId="85" xr:uid="{1220CD09-5327-4F2D-9755-3FFEBF856930}"/>
    <cellStyle name="SAPBEXtitle" xfId="86" xr:uid="{2005D9C8-A743-4ABB-ADF8-5FA5166BEA8C}"/>
    <cellStyle name="SAPBEXunassignedItem" xfId="87" xr:uid="{3442A9CA-06E9-47C6-A469-E845D15C5851}"/>
    <cellStyle name="SAPBEXundefined" xfId="88" xr:uid="{F15BA518-0129-47CC-B4EA-097FF594EBF0}"/>
    <cellStyle name="Sheet Title" xfId="89" xr:uid="{91AA645B-7CED-46FC-B5E8-C09DDC3094E9}"/>
    <cellStyle name="Total" xfId="90" xr:uid="{DD7A9774-186B-4F8C-A88D-FAB67414A16B}"/>
    <cellStyle name="Warning Text" xfId="91" xr:uid="{8EBF82F8-6F80-466B-8FD4-B8BC3A3E8671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S84"/>
  <sheetViews>
    <sheetView tabSelected="1" view="pageBreakPreview" zoomScale="70" zoomScaleNormal="90" zoomScaleSheetLayoutView="70" workbookViewId="0">
      <selection activeCell="F2" sqref="F2"/>
    </sheetView>
  </sheetViews>
  <sheetFormatPr defaultColWidth="9.140625" defaultRowHeight="18.75" x14ac:dyDescent="0.3"/>
  <cols>
    <col min="1" max="1" width="24" style="3" customWidth="1"/>
    <col min="2" max="2" width="10.7109375" style="3" customWidth="1"/>
    <col min="3" max="3" width="8.42578125" style="3" customWidth="1"/>
    <col min="4" max="4" width="10.140625" style="3" customWidth="1"/>
    <col min="5" max="5" width="8.7109375" style="3" customWidth="1"/>
    <col min="6" max="6" width="21.28515625" style="3" customWidth="1"/>
    <col min="7" max="7" width="44.85546875" style="3" customWidth="1"/>
    <col min="8" max="8" width="21.5703125" style="3" customWidth="1"/>
    <col min="9" max="9" width="16.28515625" style="3" customWidth="1"/>
    <col min="10" max="10" width="19.85546875" style="3" customWidth="1"/>
    <col min="11" max="11" width="19.5703125" style="3" customWidth="1"/>
    <col min="12" max="12" width="17.85546875" style="3" customWidth="1"/>
    <col min="13" max="13" width="20.28515625" style="3" customWidth="1"/>
    <col min="14" max="14" width="10.5703125" style="1" bestFit="1" customWidth="1"/>
    <col min="15" max="15" width="17.5703125" style="1" customWidth="1"/>
    <col min="16" max="16" width="18.7109375" style="1" customWidth="1"/>
    <col min="17" max="17" width="12.5703125" style="1" bestFit="1" customWidth="1"/>
    <col min="18" max="18" width="9.140625" style="1"/>
    <col min="19" max="19" width="17.140625" style="1" customWidth="1"/>
    <col min="20" max="16384" width="9.140625" style="1"/>
  </cols>
  <sheetData>
    <row r="1" spans="1:16" ht="27" customHeight="1" x14ac:dyDescent="0.3">
      <c r="K1" s="4" t="s">
        <v>14</v>
      </c>
    </row>
    <row r="2" spans="1:16" ht="27" customHeight="1" x14ac:dyDescent="0.3">
      <c r="K2" s="17" t="s">
        <v>158</v>
      </c>
    </row>
    <row r="3" spans="1:16" ht="27" customHeight="1" x14ac:dyDescent="0.3">
      <c r="K3" s="17" t="s">
        <v>16</v>
      </c>
    </row>
    <row r="4" spans="1:16" ht="27" customHeight="1" x14ac:dyDescent="0.3">
      <c r="K4" s="17" t="s">
        <v>159</v>
      </c>
    </row>
    <row r="5" spans="1:16" x14ac:dyDescent="0.3">
      <c r="K5" s="5"/>
    </row>
    <row r="6" spans="1:16" ht="25.15" customHeight="1" x14ac:dyDescent="0.2">
      <c r="A6" s="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 x14ac:dyDescent="0.2">
      <c r="A7" s="66" t="s">
        <v>15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6" x14ac:dyDescent="0.2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7" t="s">
        <v>0</v>
      </c>
    </row>
    <row r="10" spans="1:16" ht="42" customHeight="1" x14ac:dyDescent="0.2">
      <c r="A10" s="67" t="s">
        <v>1</v>
      </c>
      <c r="B10" s="67"/>
      <c r="C10" s="67" t="s">
        <v>2</v>
      </c>
      <c r="D10" s="67"/>
      <c r="E10" s="67"/>
      <c r="F10" s="27" t="s">
        <v>3</v>
      </c>
      <c r="G10" s="67" t="s">
        <v>4</v>
      </c>
      <c r="H10" s="67"/>
      <c r="I10" s="67" t="s">
        <v>148</v>
      </c>
      <c r="J10" s="67" t="s">
        <v>157</v>
      </c>
      <c r="K10" s="67" t="s">
        <v>5</v>
      </c>
      <c r="L10" s="67"/>
      <c r="M10" s="68" t="s">
        <v>6</v>
      </c>
      <c r="N10" s="24"/>
    </row>
    <row r="11" spans="1:16" ht="9" hidden="1" customHeight="1" x14ac:dyDescent="0.2">
      <c r="A11" s="67" t="s">
        <v>11</v>
      </c>
      <c r="B11" s="67" t="s">
        <v>9</v>
      </c>
      <c r="C11" s="67" t="s">
        <v>7</v>
      </c>
      <c r="D11" s="67" t="s">
        <v>12</v>
      </c>
      <c r="E11" s="67" t="s">
        <v>8</v>
      </c>
      <c r="F11" s="67" t="s">
        <v>9</v>
      </c>
      <c r="G11" s="67" t="s">
        <v>13</v>
      </c>
      <c r="H11" s="67" t="s">
        <v>9</v>
      </c>
      <c r="I11" s="67"/>
      <c r="J11" s="67"/>
      <c r="K11" s="67" t="s">
        <v>146</v>
      </c>
      <c r="L11" s="67" t="s">
        <v>147</v>
      </c>
      <c r="M11" s="69"/>
      <c r="N11" s="24"/>
    </row>
    <row r="12" spans="1:16" ht="9" hidden="1" customHeight="1" x14ac:dyDescent="0.2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9"/>
      <c r="N12" s="24"/>
    </row>
    <row r="13" spans="1:16" ht="9" hidden="1" customHeight="1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9"/>
      <c r="N13" s="24"/>
    </row>
    <row r="14" spans="1:16" ht="33" customHeigh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70"/>
      <c r="N14" s="24" t="s">
        <v>90</v>
      </c>
    </row>
    <row r="15" spans="1:16" s="2" customFormat="1" ht="56.25" hidden="1" x14ac:dyDescent="0.2">
      <c r="A15" s="8" t="s">
        <v>17</v>
      </c>
      <c r="B15" s="51" t="s">
        <v>18</v>
      </c>
      <c r="C15" s="59" t="s">
        <v>47</v>
      </c>
      <c r="D15" s="60"/>
      <c r="E15" s="61"/>
      <c r="F15" s="52" t="s">
        <v>19</v>
      </c>
      <c r="G15" s="32" t="s">
        <v>120</v>
      </c>
      <c r="H15" s="52" t="s">
        <v>121</v>
      </c>
      <c r="I15" s="40"/>
      <c r="J15" s="54"/>
      <c r="K15" s="10"/>
      <c r="L15" s="25"/>
      <c r="M15" s="10">
        <f t="shared" ref="M15" si="0">I15-K15+L15</f>
        <v>0</v>
      </c>
      <c r="O15" s="18"/>
      <c r="P15" s="37">
        <f t="shared" ref="P15:P25" si="1">M15-J15</f>
        <v>0</v>
      </c>
    </row>
    <row r="16" spans="1:16" s="2" customFormat="1" ht="56.25" hidden="1" x14ac:dyDescent="0.2">
      <c r="A16" s="8" t="s">
        <v>17</v>
      </c>
      <c r="B16" s="20" t="s">
        <v>18</v>
      </c>
      <c r="C16" s="59" t="s">
        <v>79</v>
      </c>
      <c r="D16" s="60"/>
      <c r="E16" s="61"/>
      <c r="F16" s="43" t="s">
        <v>19</v>
      </c>
      <c r="G16" s="32" t="s">
        <v>105</v>
      </c>
      <c r="H16" s="43" t="s">
        <v>134</v>
      </c>
      <c r="I16" s="40"/>
      <c r="J16" s="25"/>
      <c r="K16" s="10"/>
      <c r="L16" s="25"/>
      <c r="M16" s="10">
        <f t="shared" ref="M16:M19" si="2">I16-K16+L16</f>
        <v>0</v>
      </c>
      <c r="O16" s="18"/>
      <c r="P16" s="37">
        <f t="shared" si="1"/>
        <v>0</v>
      </c>
    </row>
    <row r="17" spans="1:19" s="2" customFormat="1" ht="56.25" hidden="1" x14ac:dyDescent="0.2">
      <c r="A17" s="8" t="s">
        <v>17</v>
      </c>
      <c r="B17" s="51" t="s">
        <v>18</v>
      </c>
      <c r="C17" s="59" t="s">
        <v>21</v>
      </c>
      <c r="D17" s="60"/>
      <c r="E17" s="61"/>
      <c r="F17" s="51" t="s">
        <v>129</v>
      </c>
      <c r="G17" s="32" t="s">
        <v>122</v>
      </c>
      <c r="H17" s="52" t="s">
        <v>135</v>
      </c>
      <c r="I17" s="40"/>
      <c r="J17" s="25"/>
      <c r="K17" s="10"/>
      <c r="L17" s="25"/>
      <c r="M17" s="10">
        <f t="shared" si="2"/>
        <v>0</v>
      </c>
      <c r="O17" s="18"/>
      <c r="P17" s="37">
        <f t="shared" si="1"/>
        <v>0</v>
      </c>
      <c r="S17" s="55"/>
    </row>
    <row r="18" spans="1:19" s="2" customFormat="1" ht="56.25" hidden="1" x14ac:dyDescent="0.2">
      <c r="A18" s="8" t="s">
        <v>17</v>
      </c>
      <c r="B18" s="51" t="s">
        <v>18</v>
      </c>
      <c r="C18" s="59" t="s">
        <v>21</v>
      </c>
      <c r="D18" s="60"/>
      <c r="E18" s="61"/>
      <c r="F18" s="51" t="s">
        <v>130</v>
      </c>
      <c r="G18" s="32" t="s">
        <v>123</v>
      </c>
      <c r="H18" s="52" t="s">
        <v>136</v>
      </c>
      <c r="I18" s="40"/>
      <c r="J18" s="25"/>
      <c r="K18" s="10"/>
      <c r="L18" s="25"/>
      <c r="M18" s="10">
        <f t="shared" ref="M18" si="3">I18-K18+L18</f>
        <v>0</v>
      </c>
      <c r="O18" s="18"/>
      <c r="P18" s="37">
        <f t="shared" si="1"/>
        <v>0</v>
      </c>
    </row>
    <row r="19" spans="1:19" s="2" customFormat="1" ht="56.25" hidden="1" x14ac:dyDescent="0.2">
      <c r="A19" s="8" t="s">
        <v>17</v>
      </c>
      <c r="B19" s="51" t="s">
        <v>18</v>
      </c>
      <c r="C19" s="59" t="s">
        <v>21</v>
      </c>
      <c r="D19" s="60"/>
      <c r="E19" s="61"/>
      <c r="F19" s="51" t="s">
        <v>131</v>
      </c>
      <c r="G19" s="32" t="s">
        <v>124</v>
      </c>
      <c r="H19" s="52" t="s">
        <v>137</v>
      </c>
      <c r="I19" s="40"/>
      <c r="J19" s="54"/>
      <c r="K19" s="10"/>
      <c r="L19" s="25"/>
      <c r="M19" s="10">
        <f t="shared" si="2"/>
        <v>0</v>
      </c>
      <c r="O19" s="18"/>
      <c r="P19" s="37">
        <f t="shared" si="1"/>
        <v>0</v>
      </c>
    </row>
    <row r="20" spans="1:19" s="2" customFormat="1" ht="56.25" hidden="1" x14ac:dyDescent="0.2">
      <c r="A20" s="8" t="s">
        <v>17</v>
      </c>
      <c r="B20" s="39" t="s">
        <v>18</v>
      </c>
      <c r="C20" s="59" t="s">
        <v>21</v>
      </c>
      <c r="D20" s="60"/>
      <c r="E20" s="61"/>
      <c r="F20" s="51" t="s">
        <v>132</v>
      </c>
      <c r="G20" s="32" t="s">
        <v>106</v>
      </c>
      <c r="H20" s="43" t="s">
        <v>110</v>
      </c>
      <c r="I20" s="40"/>
      <c r="J20" s="54"/>
      <c r="K20" s="10"/>
      <c r="L20" s="25"/>
      <c r="M20" s="10">
        <f t="shared" ref="M20:M22" si="4">I20-K20+L20</f>
        <v>0</v>
      </c>
      <c r="O20" s="18"/>
      <c r="P20" s="37">
        <f t="shared" si="1"/>
        <v>0</v>
      </c>
    </row>
    <row r="21" spans="1:19" s="2" customFormat="1" ht="56.25" hidden="1" x14ac:dyDescent="0.2">
      <c r="A21" s="8" t="s">
        <v>17</v>
      </c>
      <c r="B21" s="51" t="s">
        <v>18</v>
      </c>
      <c r="C21" s="59" t="s">
        <v>21</v>
      </c>
      <c r="D21" s="60"/>
      <c r="E21" s="61"/>
      <c r="F21" s="51" t="s">
        <v>133</v>
      </c>
      <c r="G21" s="32" t="s">
        <v>125</v>
      </c>
      <c r="H21" s="52" t="s">
        <v>138</v>
      </c>
      <c r="I21" s="40"/>
      <c r="J21" s="25"/>
      <c r="K21" s="10"/>
      <c r="L21" s="25"/>
      <c r="M21" s="10">
        <f t="shared" ref="M21" si="5">I21-K21+L21</f>
        <v>0</v>
      </c>
      <c r="O21" s="18"/>
      <c r="P21" s="37">
        <f t="shared" si="1"/>
        <v>0</v>
      </c>
    </row>
    <row r="22" spans="1:19" s="2" customFormat="1" ht="56.25" hidden="1" x14ac:dyDescent="0.2">
      <c r="A22" s="8" t="s">
        <v>17</v>
      </c>
      <c r="B22" s="51" t="s">
        <v>18</v>
      </c>
      <c r="C22" s="59" t="s">
        <v>21</v>
      </c>
      <c r="D22" s="60"/>
      <c r="E22" s="61"/>
      <c r="F22" s="51" t="s">
        <v>19</v>
      </c>
      <c r="G22" s="32" t="s">
        <v>126</v>
      </c>
      <c r="H22" s="52" t="s">
        <v>139</v>
      </c>
      <c r="I22" s="40"/>
      <c r="J22" s="25"/>
      <c r="K22" s="10"/>
      <c r="L22" s="25"/>
      <c r="M22" s="10">
        <f t="shared" si="4"/>
        <v>0</v>
      </c>
      <c r="O22" s="18"/>
      <c r="P22" s="37">
        <f t="shared" si="1"/>
        <v>0</v>
      </c>
    </row>
    <row r="23" spans="1:19" s="2" customFormat="1" ht="56.25" hidden="1" x14ac:dyDescent="0.2">
      <c r="A23" s="8" t="s">
        <v>17</v>
      </c>
      <c r="B23" s="39" t="s">
        <v>18</v>
      </c>
      <c r="C23" s="59" t="s">
        <v>57</v>
      </c>
      <c r="D23" s="60"/>
      <c r="E23" s="61"/>
      <c r="F23" s="43" t="s">
        <v>19</v>
      </c>
      <c r="G23" s="32" t="s">
        <v>107</v>
      </c>
      <c r="H23" s="43" t="s">
        <v>140</v>
      </c>
      <c r="I23" s="40"/>
      <c r="J23" s="25"/>
      <c r="K23" s="44"/>
      <c r="L23" s="25"/>
      <c r="M23" s="10">
        <f t="shared" ref="M23" si="6">I23-K23+L23</f>
        <v>0</v>
      </c>
      <c r="O23" s="18"/>
      <c r="P23" s="37">
        <f t="shared" si="1"/>
        <v>0</v>
      </c>
      <c r="S23" s="50" t="s">
        <v>115</v>
      </c>
    </row>
    <row r="24" spans="1:19" s="2" customFormat="1" ht="56.25" hidden="1" x14ac:dyDescent="0.2">
      <c r="A24" s="8" t="s">
        <v>17</v>
      </c>
      <c r="B24" s="39" t="s">
        <v>18</v>
      </c>
      <c r="C24" s="62" t="s">
        <v>79</v>
      </c>
      <c r="D24" s="63"/>
      <c r="E24" s="64"/>
      <c r="F24" s="39" t="s">
        <v>19</v>
      </c>
      <c r="G24" s="8" t="s">
        <v>80</v>
      </c>
      <c r="H24" s="19" t="s">
        <v>81</v>
      </c>
      <c r="I24" s="23"/>
      <c r="J24" s="23"/>
      <c r="K24" s="9"/>
      <c r="L24" s="9"/>
      <c r="M24" s="10">
        <f t="shared" ref="M24" si="7">I24-K24+L24</f>
        <v>0</v>
      </c>
      <c r="O24" s="18"/>
      <c r="P24" s="37">
        <f t="shared" si="1"/>
        <v>0</v>
      </c>
    </row>
    <row r="25" spans="1:19" ht="56.25" hidden="1" x14ac:dyDescent="0.2">
      <c r="A25" s="8" t="s">
        <v>17</v>
      </c>
      <c r="B25" s="20" t="s">
        <v>18</v>
      </c>
      <c r="C25" s="59" t="s">
        <v>47</v>
      </c>
      <c r="D25" s="60"/>
      <c r="E25" s="61"/>
      <c r="F25" s="43" t="s">
        <v>19</v>
      </c>
      <c r="G25" s="32" t="s">
        <v>45</v>
      </c>
      <c r="H25" s="45" t="s">
        <v>46</v>
      </c>
      <c r="I25" s="25"/>
      <c r="J25" s="25"/>
      <c r="K25" s="25"/>
      <c r="L25" s="25"/>
      <c r="M25" s="10">
        <f>I25-K25+L25</f>
        <v>0</v>
      </c>
      <c r="P25" s="37">
        <f t="shared" si="1"/>
        <v>0</v>
      </c>
    </row>
    <row r="26" spans="1:19" ht="56.25" hidden="1" x14ac:dyDescent="0.2">
      <c r="A26" s="8" t="s">
        <v>17</v>
      </c>
      <c r="B26" s="20" t="s">
        <v>18</v>
      </c>
      <c r="C26" s="62" t="s">
        <v>21</v>
      </c>
      <c r="D26" s="63"/>
      <c r="E26" s="64"/>
      <c r="F26" s="20" t="s">
        <v>19</v>
      </c>
      <c r="G26" s="8" t="s">
        <v>63</v>
      </c>
      <c r="H26" s="19" t="s">
        <v>64</v>
      </c>
      <c r="I26" s="9"/>
      <c r="J26" s="9"/>
      <c r="K26" s="9"/>
      <c r="L26" s="9"/>
      <c r="M26" s="10">
        <f>I26-K26+L26</f>
        <v>0</v>
      </c>
    </row>
    <row r="27" spans="1:19" ht="56.25" hidden="1" x14ac:dyDescent="0.2">
      <c r="A27" s="8" t="s">
        <v>17</v>
      </c>
      <c r="B27" s="20" t="s">
        <v>18</v>
      </c>
      <c r="C27" s="62" t="s">
        <v>57</v>
      </c>
      <c r="D27" s="63"/>
      <c r="E27" s="64"/>
      <c r="F27" s="20" t="s">
        <v>19</v>
      </c>
      <c r="G27" s="8" t="s">
        <v>65</v>
      </c>
      <c r="H27" s="19" t="s">
        <v>66</v>
      </c>
      <c r="I27" s="9"/>
      <c r="J27" s="9"/>
      <c r="K27" s="9"/>
      <c r="L27" s="9"/>
      <c r="M27" s="10">
        <f>I27-K27+L27</f>
        <v>0</v>
      </c>
      <c r="P27" s="37">
        <f>M27-J27</f>
        <v>0</v>
      </c>
    </row>
    <row r="28" spans="1:19" ht="56.25" hidden="1" x14ac:dyDescent="0.2">
      <c r="A28" s="8" t="s">
        <v>17</v>
      </c>
      <c r="B28" s="30" t="s">
        <v>18</v>
      </c>
      <c r="C28" s="62" t="s">
        <v>57</v>
      </c>
      <c r="D28" s="63"/>
      <c r="E28" s="64"/>
      <c r="F28" s="30" t="s">
        <v>101</v>
      </c>
      <c r="G28" s="8" t="s">
        <v>65</v>
      </c>
      <c r="H28" s="19" t="s">
        <v>66</v>
      </c>
      <c r="I28" s="9"/>
      <c r="J28" s="9"/>
      <c r="K28" s="9"/>
      <c r="L28" s="9"/>
      <c r="M28" s="10">
        <f t="shared" ref="M28" si="8">I28-K28+L28</f>
        <v>0</v>
      </c>
      <c r="P28" s="37">
        <f>M28-J28</f>
        <v>0</v>
      </c>
    </row>
    <row r="29" spans="1:19" ht="56.25" hidden="1" x14ac:dyDescent="0.2">
      <c r="A29" s="8" t="s">
        <v>17</v>
      </c>
      <c r="B29" s="20" t="s">
        <v>18</v>
      </c>
      <c r="C29" s="59" t="s">
        <v>58</v>
      </c>
      <c r="D29" s="60"/>
      <c r="E29" s="61"/>
      <c r="F29" s="43" t="s">
        <v>19</v>
      </c>
      <c r="G29" s="32" t="s">
        <v>67</v>
      </c>
      <c r="H29" s="45" t="s">
        <v>68</v>
      </c>
      <c r="I29" s="25"/>
      <c r="J29" s="25"/>
      <c r="K29" s="25"/>
      <c r="L29" s="25"/>
      <c r="M29" s="10">
        <f t="shared" ref="M29:M34" si="9">I29-K29+L29</f>
        <v>0</v>
      </c>
      <c r="P29" s="37">
        <f>M29-J29</f>
        <v>0</v>
      </c>
    </row>
    <row r="30" spans="1:19" ht="56.25" hidden="1" x14ac:dyDescent="0.2">
      <c r="A30" s="8" t="s">
        <v>82</v>
      </c>
      <c r="B30" s="20" t="s">
        <v>18</v>
      </c>
      <c r="C30" s="65" t="s">
        <v>28</v>
      </c>
      <c r="D30" s="65"/>
      <c r="E30" s="65"/>
      <c r="F30" s="14" t="s">
        <v>19</v>
      </c>
      <c r="G30" s="22" t="s">
        <v>102</v>
      </c>
      <c r="H30" s="21" t="s">
        <v>103</v>
      </c>
      <c r="I30" s="9"/>
      <c r="J30" s="9"/>
      <c r="K30" s="9"/>
      <c r="L30" s="9"/>
      <c r="M30" s="10">
        <f t="shared" si="9"/>
        <v>0</v>
      </c>
      <c r="P30" s="37">
        <f>M30-J30</f>
        <v>0</v>
      </c>
    </row>
    <row r="31" spans="1:19" ht="75" hidden="1" x14ac:dyDescent="0.2">
      <c r="A31" s="8" t="s">
        <v>17</v>
      </c>
      <c r="B31" s="20" t="s">
        <v>18</v>
      </c>
      <c r="C31" s="65" t="s">
        <v>57</v>
      </c>
      <c r="D31" s="65"/>
      <c r="E31" s="65"/>
      <c r="F31" s="20" t="s">
        <v>73</v>
      </c>
      <c r="G31" s="22" t="s">
        <v>56</v>
      </c>
      <c r="H31" s="21" t="s">
        <v>55</v>
      </c>
      <c r="I31" s="9"/>
      <c r="J31" s="9"/>
      <c r="K31" s="9"/>
      <c r="L31" s="9"/>
      <c r="M31" s="10">
        <f t="shared" si="9"/>
        <v>0</v>
      </c>
    </row>
    <row r="32" spans="1:19" ht="75" hidden="1" x14ac:dyDescent="0.2">
      <c r="A32" s="8" t="s">
        <v>17</v>
      </c>
      <c r="B32" s="20" t="s">
        <v>18</v>
      </c>
      <c r="C32" s="65" t="s">
        <v>57</v>
      </c>
      <c r="D32" s="65"/>
      <c r="E32" s="65"/>
      <c r="F32" s="20" t="s">
        <v>75</v>
      </c>
      <c r="G32" s="22" t="s">
        <v>56</v>
      </c>
      <c r="H32" s="21" t="s">
        <v>55</v>
      </c>
      <c r="I32" s="9"/>
      <c r="J32" s="9"/>
      <c r="K32" s="9"/>
      <c r="L32" s="9"/>
      <c r="M32" s="10">
        <f t="shared" si="9"/>
        <v>0</v>
      </c>
    </row>
    <row r="33" spans="1:19" ht="75" hidden="1" x14ac:dyDescent="0.2">
      <c r="A33" s="8" t="s">
        <v>17</v>
      </c>
      <c r="B33" s="20" t="s">
        <v>18</v>
      </c>
      <c r="C33" s="65" t="s">
        <v>57</v>
      </c>
      <c r="D33" s="65"/>
      <c r="E33" s="65"/>
      <c r="F33" s="20" t="s">
        <v>19</v>
      </c>
      <c r="G33" s="22" t="s">
        <v>56</v>
      </c>
      <c r="H33" s="21" t="s">
        <v>55</v>
      </c>
      <c r="I33" s="9"/>
      <c r="J33" s="9"/>
      <c r="K33" s="9"/>
      <c r="L33" s="9"/>
      <c r="M33" s="10">
        <f t="shared" si="9"/>
        <v>0</v>
      </c>
    </row>
    <row r="34" spans="1:19" ht="56.25" hidden="1" x14ac:dyDescent="0.2">
      <c r="A34" s="8" t="s">
        <v>17</v>
      </c>
      <c r="B34" s="20" t="s">
        <v>18</v>
      </c>
      <c r="C34" s="71" t="s">
        <v>58</v>
      </c>
      <c r="D34" s="71"/>
      <c r="E34" s="71"/>
      <c r="F34" s="43" t="s">
        <v>19</v>
      </c>
      <c r="G34" s="22" t="s">
        <v>59</v>
      </c>
      <c r="H34" s="36" t="s">
        <v>60</v>
      </c>
      <c r="I34" s="25"/>
      <c r="J34" s="25"/>
      <c r="K34" s="25"/>
      <c r="L34" s="25"/>
      <c r="M34" s="10">
        <f t="shared" si="9"/>
        <v>0</v>
      </c>
      <c r="P34" s="37">
        <f t="shared" ref="P34:P41" si="10">M34-J34</f>
        <v>0</v>
      </c>
    </row>
    <row r="35" spans="1:19" ht="56.25" hidden="1" x14ac:dyDescent="0.2">
      <c r="A35" s="8" t="s">
        <v>17</v>
      </c>
      <c r="B35" s="30" t="s">
        <v>18</v>
      </c>
      <c r="C35" s="71" t="s">
        <v>58</v>
      </c>
      <c r="D35" s="71"/>
      <c r="E35" s="71"/>
      <c r="F35" s="43" t="s">
        <v>75</v>
      </c>
      <c r="G35" s="22" t="s">
        <v>59</v>
      </c>
      <c r="H35" s="36" t="s">
        <v>60</v>
      </c>
      <c r="I35" s="25"/>
      <c r="J35" s="25"/>
      <c r="K35" s="25"/>
      <c r="L35" s="25"/>
      <c r="M35" s="10">
        <f t="shared" ref="M35:M36" si="11">I35-K35+L35</f>
        <v>0</v>
      </c>
      <c r="P35" s="37">
        <f t="shared" si="10"/>
        <v>0</v>
      </c>
    </row>
    <row r="36" spans="1:19" ht="56.25" hidden="1" x14ac:dyDescent="0.2">
      <c r="A36" s="8" t="s">
        <v>17</v>
      </c>
      <c r="B36" s="42" t="s">
        <v>18</v>
      </c>
      <c r="C36" s="71" t="s">
        <v>21</v>
      </c>
      <c r="D36" s="71"/>
      <c r="E36" s="71"/>
      <c r="F36" s="43" t="s">
        <v>19</v>
      </c>
      <c r="G36" s="22" t="s">
        <v>108</v>
      </c>
      <c r="H36" s="36" t="s">
        <v>109</v>
      </c>
      <c r="I36" s="25"/>
      <c r="J36" s="25"/>
      <c r="K36" s="25"/>
      <c r="L36" s="25"/>
      <c r="M36" s="10">
        <f t="shared" si="11"/>
        <v>0</v>
      </c>
      <c r="P36" s="37">
        <f t="shared" ref="P36" si="12">M36-J36</f>
        <v>0</v>
      </c>
    </row>
    <row r="37" spans="1:19" ht="78" hidden="1" customHeight="1" x14ac:dyDescent="0.2">
      <c r="A37" s="8" t="s">
        <v>17</v>
      </c>
      <c r="B37" s="26" t="s">
        <v>18</v>
      </c>
      <c r="C37" s="62" t="s">
        <v>91</v>
      </c>
      <c r="D37" s="63"/>
      <c r="E37" s="64"/>
      <c r="F37" s="14" t="s">
        <v>92</v>
      </c>
      <c r="G37" s="22" t="s">
        <v>93</v>
      </c>
      <c r="H37" s="21" t="s">
        <v>94</v>
      </c>
      <c r="I37" s="9"/>
      <c r="J37" s="9"/>
      <c r="K37" s="25"/>
      <c r="L37" s="25"/>
      <c r="M37" s="10">
        <f>I37-K37+L37</f>
        <v>0</v>
      </c>
      <c r="P37" s="37">
        <f t="shared" si="10"/>
        <v>0</v>
      </c>
      <c r="Q37" s="16"/>
      <c r="S37" s="16"/>
    </row>
    <row r="38" spans="1:19" ht="78" hidden="1" customHeight="1" x14ac:dyDescent="0.2">
      <c r="A38" s="8" t="s">
        <v>17</v>
      </c>
      <c r="B38" s="26" t="s">
        <v>18</v>
      </c>
      <c r="C38" s="62" t="s">
        <v>95</v>
      </c>
      <c r="D38" s="63"/>
      <c r="E38" s="64"/>
      <c r="F38" s="14" t="s">
        <v>92</v>
      </c>
      <c r="G38" s="22" t="s">
        <v>93</v>
      </c>
      <c r="H38" s="21" t="s">
        <v>94</v>
      </c>
      <c r="I38" s="9"/>
      <c r="J38" s="25"/>
      <c r="K38" s="25"/>
      <c r="L38" s="25"/>
      <c r="M38" s="10">
        <f t="shared" ref="M38:M39" si="13">I38-K38+L38</f>
        <v>0</v>
      </c>
      <c r="P38" s="38">
        <f t="shared" si="10"/>
        <v>0</v>
      </c>
      <c r="Q38" s="16"/>
      <c r="S38" s="16"/>
    </row>
    <row r="39" spans="1:19" ht="78" hidden="1" customHeight="1" x14ac:dyDescent="0.2">
      <c r="A39" s="8" t="s">
        <v>17</v>
      </c>
      <c r="B39" s="26" t="s">
        <v>18</v>
      </c>
      <c r="C39" s="62" t="s">
        <v>96</v>
      </c>
      <c r="D39" s="63"/>
      <c r="E39" s="64"/>
      <c r="F39" s="14" t="s">
        <v>92</v>
      </c>
      <c r="G39" s="22" t="s">
        <v>93</v>
      </c>
      <c r="H39" s="21" t="s">
        <v>94</v>
      </c>
      <c r="I39" s="9"/>
      <c r="J39" s="9"/>
      <c r="K39" s="25"/>
      <c r="L39" s="25"/>
      <c r="M39" s="10">
        <f t="shared" si="13"/>
        <v>0</v>
      </c>
      <c r="P39" s="37">
        <f t="shared" si="10"/>
        <v>0</v>
      </c>
      <c r="Q39" s="16"/>
      <c r="S39" s="16"/>
    </row>
    <row r="40" spans="1:19" ht="78" hidden="1" customHeight="1" x14ac:dyDescent="0.2">
      <c r="A40" s="8" t="s">
        <v>17</v>
      </c>
      <c r="B40" s="26" t="s">
        <v>18</v>
      </c>
      <c r="C40" s="62" t="s">
        <v>97</v>
      </c>
      <c r="D40" s="63"/>
      <c r="E40" s="64"/>
      <c r="F40" s="14" t="s">
        <v>92</v>
      </c>
      <c r="G40" s="22" t="s">
        <v>93</v>
      </c>
      <c r="H40" s="21" t="s">
        <v>94</v>
      </c>
      <c r="I40" s="9"/>
      <c r="J40" s="9"/>
      <c r="K40" s="25"/>
      <c r="L40" s="25"/>
      <c r="M40" s="10">
        <f t="shared" ref="M40" si="14">I40-K40+L40</f>
        <v>0</v>
      </c>
      <c r="P40" s="37">
        <f t="shared" si="10"/>
        <v>0</v>
      </c>
      <c r="Q40" s="16"/>
      <c r="S40" s="16"/>
    </row>
    <row r="41" spans="1:19" ht="56.25" hidden="1" x14ac:dyDescent="0.2">
      <c r="A41" s="8" t="s">
        <v>17</v>
      </c>
      <c r="B41" s="26" t="s">
        <v>18</v>
      </c>
      <c r="C41" s="62" t="s">
        <v>98</v>
      </c>
      <c r="D41" s="63"/>
      <c r="E41" s="64"/>
      <c r="F41" s="14" t="s">
        <v>92</v>
      </c>
      <c r="G41" s="22" t="s">
        <v>93</v>
      </c>
      <c r="H41" s="21" t="s">
        <v>94</v>
      </c>
      <c r="I41" s="9"/>
      <c r="J41" s="25"/>
      <c r="K41" s="25"/>
      <c r="L41" s="25"/>
      <c r="M41" s="10">
        <f t="shared" ref="M41" si="15">I41-K41+L41</f>
        <v>0</v>
      </c>
      <c r="P41" s="37">
        <f t="shared" si="10"/>
        <v>0</v>
      </c>
      <c r="Q41" s="16"/>
      <c r="S41" s="16"/>
    </row>
    <row r="42" spans="1:19" s="2" customFormat="1" ht="75" hidden="1" x14ac:dyDescent="0.2">
      <c r="A42" s="41" t="s">
        <v>41</v>
      </c>
      <c r="B42" s="20" t="s">
        <v>26</v>
      </c>
      <c r="C42" s="62" t="s">
        <v>37</v>
      </c>
      <c r="D42" s="63"/>
      <c r="E42" s="64"/>
      <c r="F42" s="20" t="s">
        <v>19</v>
      </c>
      <c r="G42" s="8" t="s">
        <v>32</v>
      </c>
      <c r="H42" s="20" t="s">
        <v>33</v>
      </c>
      <c r="I42" s="9"/>
      <c r="J42" s="9"/>
      <c r="K42" s="9"/>
      <c r="L42" s="9"/>
      <c r="M42" s="10">
        <f>I42-K42+L42</f>
        <v>0</v>
      </c>
      <c r="O42" s="18">
        <f>K42-N42</f>
        <v>0</v>
      </c>
    </row>
    <row r="43" spans="1:19" ht="56.25" x14ac:dyDescent="0.2">
      <c r="A43" s="8" t="s">
        <v>41</v>
      </c>
      <c r="B43" s="26" t="s">
        <v>26</v>
      </c>
      <c r="C43" s="62" t="s">
        <v>37</v>
      </c>
      <c r="D43" s="63"/>
      <c r="E43" s="64"/>
      <c r="F43" s="26" t="s">
        <v>19</v>
      </c>
      <c r="G43" s="8" t="s">
        <v>149</v>
      </c>
      <c r="H43" s="26" t="s">
        <v>34</v>
      </c>
      <c r="I43" s="25">
        <v>1390333</v>
      </c>
      <c r="J43" s="9">
        <v>561208</v>
      </c>
      <c r="K43" s="25">
        <v>800000</v>
      </c>
      <c r="L43" s="25"/>
      <c r="M43" s="10">
        <f t="shared" ref="M43:M47" si="16">I43-K43+L43</f>
        <v>590333</v>
      </c>
      <c r="N43" s="1" t="s">
        <v>90</v>
      </c>
      <c r="O43" s="16" t="e">
        <f>O42+N43</f>
        <v>#VALUE!</v>
      </c>
      <c r="P43" s="37">
        <f t="shared" ref="P43" si="17">M43-J43</f>
        <v>29125</v>
      </c>
    </row>
    <row r="44" spans="1:19" ht="82.5" customHeight="1" x14ac:dyDescent="0.2">
      <c r="A44" s="8" t="s">
        <v>41</v>
      </c>
      <c r="B44" s="26" t="s">
        <v>26</v>
      </c>
      <c r="C44" s="59" t="s">
        <v>37</v>
      </c>
      <c r="D44" s="60"/>
      <c r="E44" s="61"/>
      <c r="F44" s="43" t="s">
        <v>19</v>
      </c>
      <c r="G44" s="32" t="s">
        <v>118</v>
      </c>
      <c r="H44" s="43" t="s">
        <v>35</v>
      </c>
      <c r="I44" s="25">
        <v>1294071</v>
      </c>
      <c r="J44" s="47">
        <v>277573.8</v>
      </c>
      <c r="K44" s="25">
        <v>1016497</v>
      </c>
      <c r="L44" s="25"/>
      <c r="M44" s="10">
        <f>I44-K44+L44</f>
        <v>277574</v>
      </c>
      <c r="N44" s="34" t="s">
        <v>90</v>
      </c>
      <c r="O44" s="34"/>
      <c r="P44" s="37">
        <f t="shared" ref="P44:P46" si="18">M44-J44</f>
        <v>0.20000000001164153</v>
      </c>
      <c r="S44" s="16">
        <f>M44-J44</f>
        <v>0.20000000001164153</v>
      </c>
    </row>
    <row r="45" spans="1:19" ht="82.5" customHeight="1" x14ac:dyDescent="0.2">
      <c r="A45" s="8" t="s">
        <v>41</v>
      </c>
      <c r="B45" s="48" t="s">
        <v>26</v>
      </c>
      <c r="C45" s="59" t="s">
        <v>37</v>
      </c>
      <c r="D45" s="60"/>
      <c r="E45" s="61"/>
      <c r="F45" s="49" t="s">
        <v>19</v>
      </c>
      <c r="G45" s="32" t="s">
        <v>117</v>
      </c>
      <c r="H45" s="49" t="s">
        <v>116</v>
      </c>
      <c r="I45" s="25">
        <v>40000</v>
      </c>
      <c r="J45" s="47">
        <v>0</v>
      </c>
      <c r="K45" s="25">
        <v>40000</v>
      </c>
      <c r="L45" s="25"/>
      <c r="M45" s="10">
        <f>I45-K45+L45</f>
        <v>0</v>
      </c>
      <c r="N45" s="34" t="s">
        <v>90</v>
      </c>
      <c r="O45" s="34"/>
      <c r="P45" s="37">
        <f t="shared" ref="P45" si="19">M45-J45</f>
        <v>0</v>
      </c>
      <c r="S45" s="16">
        <f>M45-J45</f>
        <v>0</v>
      </c>
    </row>
    <row r="46" spans="1:19" ht="93.75" hidden="1" x14ac:dyDescent="0.2">
      <c r="A46" s="41" t="s">
        <v>41</v>
      </c>
      <c r="B46" s="26" t="s">
        <v>26</v>
      </c>
      <c r="C46" s="62" t="s">
        <v>37</v>
      </c>
      <c r="D46" s="63"/>
      <c r="E46" s="64"/>
      <c r="F46" s="19" t="s">
        <v>44</v>
      </c>
      <c r="G46" s="8" t="s">
        <v>69</v>
      </c>
      <c r="H46" s="21" t="s">
        <v>70</v>
      </c>
      <c r="I46" s="9"/>
      <c r="J46" s="25"/>
      <c r="K46" s="25"/>
      <c r="L46" s="25"/>
      <c r="M46" s="10">
        <f t="shared" ref="M46" si="20">I46-K46+L46</f>
        <v>0</v>
      </c>
      <c r="O46" s="16" t="e">
        <f>K46+#REF!+#REF!+#REF!+#REF!+#REF!</f>
        <v>#REF!</v>
      </c>
      <c r="P46" s="37">
        <f t="shared" si="18"/>
        <v>0</v>
      </c>
    </row>
    <row r="47" spans="1:19" s="2" customFormat="1" ht="56.25" hidden="1" x14ac:dyDescent="0.2">
      <c r="A47" s="41" t="s">
        <v>41</v>
      </c>
      <c r="B47" s="20" t="s">
        <v>26</v>
      </c>
      <c r="C47" s="62" t="s">
        <v>37</v>
      </c>
      <c r="D47" s="63"/>
      <c r="E47" s="64"/>
      <c r="F47" s="19" t="s">
        <v>44</v>
      </c>
      <c r="G47" s="8" t="s">
        <v>39</v>
      </c>
      <c r="H47" s="21" t="s">
        <v>43</v>
      </c>
      <c r="I47" s="9"/>
      <c r="J47" s="9"/>
      <c r="K47" s="9"/>
      <c r="L47" s="9"/>
      <c r="M47" s="10">
        <f t="shared" si="16"/>
        <v>0</v>
      </c>
      <c r="O47" s="18" t="e">
        <f>K47+#REF!+#REF!+#REF!+#REF!+#REF!</f>
        <v>#REF!</v>
      </c>
    </row>
    <row r="48" spans="1:19" ht="93.75" hidden="1" x14ac:dyDescent="0.2">
      <c r="A48" s="41" t="s">
        <v>41</v>
      </c>
      <c r="B48" s="26" t="s">
        <v>26</v>
      </c>
      <c r="C48" s="62" t="s">
        <v>37</v>
      </c>
      <c r="D48" s="63"/>
      <c r="E48" s="64"/>
      <c r="F48" s="26" t="s">
        <v>44</v>
      </c>
      <c r="G48" s="8" t="s">
        <v>83</v>
      </c>
      <c r="H48" s="26" t="s">
        <v>84</v>
      </c>
      <c r="I48" s="9"/>
      <c r="J48" s="25"/>
      <c r="K48" s="25"/>
      <c r="L48" s="25"/>
      <c r="M48" s="10">
        <f t="shared" ref="M48" si="21">I48-K48+L48</f>
        <v>0</v>
      </c>
      <c r="O48" s="16">
        <f>O27+N48</f>
        <v>0</v>
      </c>
      <c r="P48" s="37">
        <f t="shared" ref="P48:P49" si="22">M48-J48</f>
        <v>0</v>
      </c>
    </row>
    <row r="49" spans="1:19" ht="56.25" x14ac:dyDescent="0.2">
      <c r="A49" s="8" t="s">
        <v>41</v>
      </c>
      <c r="B49" s="26" t="s">
        <v>26</v>
      </c>
      <c r="C49" s="62" t="s">
        <v>37</v>
      </c>
      <c r="D49" s="63"/>
      <c r="E49" s="64"/>
      <c r="F49" s="31" t="s">
        <v>19</v>
      </c>
      <c r="G49" s="8" t="s">
        <v>150</v>
      </c>
      <c r="H49" s="26" t="s">
        <v>100</v>
      </c>
      <c r="I49" s="9">
        <v>642030</v>
      </c>
      <c r="J49" s="25">
        <v>387343.25</v>
      </c>
      <c r="K49" s="25">
        <v>200000</v>
      </c>
      <c r="L49" s="25"/>
      <c r="M49" s="10">
        <f t="shared" ref="M49" si="23">I49-K49+L49</f>
        <v>442030</v>
      </c>
      <c r="N49" s="1" t="s">
        <v>90</v>
      </c>
      <c r="O49" s="16" t="e">
        <f>O48+N49</f>
        <v>#VALUE!</v>
      </c>
      <c r="P49" s="37">
        <f t="shared" si="22"/>
        <v>54686.75</v>
      </c>
    </row>
    <row r="50" spans="1:19" s="2" customFormat="1" ht="56.25" x14ac:dyDescent="0.2">
      <c r="A50" s="32" t="s">
        <v>41</v>
      </c>
      <c r="B50" s="31" t="s">
        <v>26</v>
      </c>
      <c r="C50" s="59" t="s">
        <v>37</v>
      </c>
      <c r="D50" s="60"/>
      <c r="E50" s="61"/>
      <c r="F50" s="31" t="s">
        <v>19</v>
      </c>
      <c r="G50" s="8" t="s">
        <v>151</v>
      </c>
      <c r="H50" s="31" t="s">
        <v>152</v>
      </c>
      <c r="I50" s="25">
        <v>70000</v>
      </c>
      <c r="J50" s="25">
        <v>0</v>
      </c>
      <c r="K50" s="25">
        <v>70000</v>
      </c>
      <c r="L50" s="25"/>
      <c r="M50" s="33">
        <f t="shared" ref="M50" si="24">I50-K50+L50</f>
        <v>0</v>
      </c>
      <c r="N50" s="2" t="s">
        <v>90</v>
      </c>
      <c r="O50" s="18" t="e">
        <f>O48+N50</f>
        <v>#VALUE!</v>
      </c>
    </row>
    <row r="51" spans="1:19" s="2" customFormat="1" ht="56.25" x14ac:dyDescent="0.2">
      <c r="A51" s="32" t="s">
        <v>41</v>
      </c>
      <c r="B51" s="58" t="s">
        <v>26</v>
      </c>
      <c r="C51" s="59" t="s">
        <v>37</v>
      </c>
      <c r="D51" s="60"/>
      <c r="E51" s="61"/>
      <c r="F51" s="58" t="s">
        <v>44</v>
      </c>
      <c r="G51" s="8" t="s">
        <v>151</v>
      </c>
      <c r="H51" s="58" t="s">
        <v>152</v>
      </c>
      <c r="I51" s="25">
        <v>81274</v>
      </c>
      <c r="J51" s="25">
        <v>60386</v>
      </c>
      <c r="K51" s="25">
        <v>20887</v>
      </c>
      <c r="L51" s="25"/>
      <c r="M51" s="33">
        <f t="shared" ref="M51" si="25">I51-K51+L51</f>
        <v>60387</v>
      </c>
      <c r="N51" s="2" t="s">
        <v>90</v>
      </c>
      <c r="O51" s="18" t="e">
        <f>O49+N51</f>
        <v>#VALUE!</v>
      </c>
    </row>
    <row r="52" spans="1:19" ht="56.25" hidden="1" x14ac:dyDescent="0.2">
      <c r="A52" s="41" t="s">
        <v>41</v>
      </c>
      <c r="B52" s="26" t="s">
        <v>26</v>
      </c>
      <c r="C52" s="62" t="s">
        <v>37</v>
      </c>
      <c r="D52" s="63"/>
      <c r="E52" s="64"/>
      <c r="F52" s="26" t="s">
        <v>19</v>
      </c>
      <c r="G52" s="8" t="s">
        <v>62</v>
      </c>
      <c r="H52" s="26" t="s">
        <v>61</v>
      </c>
      <c r="I52" s="25"/>
      <c r="J52" s="9"/>
      <c r="K52" s="25"/>
      <c r="L52" s="25"/>
      <c r="M52" s="10">
        <f>I52-K52+L52</f>
        <v>0</v>
      </c>
      <c r="P52" s="37">
        <f>M52-J52</f>
        <v>0</v>
      </c>
    </row>
    <row r="53" spans="1:19" s="2" customFormat="1" ht="37.5" hidden="1" x14ac:dyDescent="0.2">
      <c r="A53" s="8" t="s">
        <v>42</v>
      </c>
      <c r="B53" s="20" t="s">
        <v>26</v>
      </c>
      <c r="C53" s="62" t="s">
        <v>38</v>
      </c>
      <c r="D53" s="63"/>
      <c r="E53" s="64"/>
      <c r="F53" s="19" t="s">
        <v>19</v>
      </c>
      <c r="G53" s="8" t="s">
        <v>40</v>
      </c>
      <c r="H53" s="21" t="s">
        <v>104</v>
      </c>
      <c r="I53" s="25"/>
      <c r="J53" s="25"/>
      <c r="K53" s="9"/>
      <c r="L53" s="9"/>
      <c r="M53" s="10">
        <f>I53-K53+L53</f>
        <v>0</v>
      </c>
      <c r="P53" s="37">
        <f>M53-J53</f>
        <v>0</v>
      </c>
    </row>
    <row r="54" spans="1:19" s="2" customFormat="1" ht="60.75" hidden="1" customHeight="1" x14ac:dyDescent="0.2">
      <c r="A54" s="8" t="s">
        <v>42</v>
      </c>
      <c r="B54" s="46" t="s">
        <v>26</v>
      </c>
      <c r="C54" s="62" t="s">
        <v>111</v>
      </c>
      <c r="D54" s="63"/>
      <c r="E54" s="64"/>
      <c r="F54" s="19" t="s">
        <v>19</v>
      </c>
      <c r="G54" s="8" t="s">
        <v>112</v>
      </c>
      <c r="H54" s="21" t="s">
        <v>36</v>
      </c>
      <c r="I54" s="25">
        <v>0</v>
      </c>
      <c r="J54" s="25">
        <v>0</v>
      </c>
      <c r="K54" s="9"/>
      <c r="L54" s="9"/>
      <c r="M54" s="10">
        <f>I54-K54+L54</f>
        <v>0</v>
      </c>
      <c r="P54" s="37">
        <f>M54-J54</f>
        <v>0</v>
      </c>
    </row>
    <row r="55" spans="1:19" ht="49.5" hidden="1" customHeight="1" x14ac:dyDescent="0.2">
      <c r="A55" s="41" t="s">
        <v>99</v>
      </c>
      <c r="B55" s="26" t="s">
        <v>26</v>
      </c>
      <c r="C55" s="62" t="s">
        <v>113</v>
      </c>
      <c r="D55" s="63"/>
      <c r="E55" s="64"/>
      <c r="F55" s="26" t="s">
        <v>19</v>
      </c>
      <c r="G55" s="8" t="s">
        <v>114</v>
      </c>
      <c r="H55" s="26" t="s">
        <v>36</v>
      </c>
      <c r="I55" s="9">
        <v>0</v>
      </c>
      <c r="J55" s="9">
        <v>0</v>
      </c>
      <c r="K55" s="25"/>
      <c r="L55" s="25"/>
      <c r="M55" s="10">
        <f t="shared" ref="M55" si="26">I55-K55+L55</f>
        <v>0</v>
      </c>
      <c r="P55" s="37">
        <f t="shared" ref="P55:P59" si="27">M55-J55</f>
        <v>0</v>
      </c>
    </row>
    <row r="56" spans="1:19" ht="49.5" hidden="1" customHeight="1" x14ac:dyDescent="0.2">
      <c r="A56" s="41" t="s">
        <v>99</v>
      </c>
      <c r="B56" s="51" t="s">
        <v>26</v>
      </c>
      <c r="C56" s="62" t="s">
        <v>128</v>
      </c>
      <c r="D56" s="63"/>
      <c r="E56" s="64"/>
      <c r="F56" s="51" t="s">
        <v>19</v>
      </c>
      <c r="G56" s="8" t="s">
        <v>127</v>
      </c>
      <c r="H56" s="51" t="s">
        <v>36</v>
      </c>
      <c r="I56" s="23">
        <v>0</v>
      </c>
      <c r="J56" s="9"/>
      <c r="K56" s="25"/>
      <c r="L56" s="25"/>
      <c r="M56" s="10">
        <f t="shared" ref="M56" si="28">I56-K56+L56</f>
        <v>0</v>
      </c>
      <c r="P56" s="37">
        <f t="shared" ref="P56" si="29">M56-J56</f>
        <v>0</v>
      </c>
    </row>
    <row r="57" spans="1:19" ht="128.44999999999999" hidden="1" customHeight="1" x14ac:dyDescent="0.2">
      <c r="A57" s="8" t="s">
        <v>22</v>
      </c>
      <c r="B57" s="26" t="s">
        <v>18</v>
      </c>
      <c r="C57" s="62" t="s">
        <v>21</v>
      </c>
      <c r="D57" s="63"/>
      <c r="E57" s="64"/>
      <c r="F57" s="26" t="s">
        <v>19</v>
      </c>
      <c r="G57" s="8" t="s">
        <v>48</v>
      </c>
      <c r="H57" s="21" t="s">
        <v>49</v>
      </c>
      <c r="I57" s="9"/>
      <c r="J57" s="9">
        <v>0</v>
      </c>
      <c r="K57" s="25"/>
      <c r="L57" s="25"/>
      <c r="M57" s="10">
        <f t="shared" ref="M57:M66" si="30">I57-K57+L57</f>
        <v>0</v>
      </c>
      <c r="P57" s="37">
        <f t="shared" si="27"/>
        <v>0</v>
      </c>
      <c r="S57" s="16">
        <f t="shared" ref="S57:S59" si="31">M57-J57</f>
        <v>0</v>
      </c>
    </row>
    <row r="58" spans="1:19" ht="122.25" hidden="1" customHeight="1" x14ac:dyDescent="0.2">
      <c r="A58" s="8" t="s">
        <v>22</v>
      </c>
      <c r="B58" s="53" t="s">
        <v>18</v>
      </c>
      <c r="C58" s="65" t="s">
        <v>141</v>
      </c>
      <c r="D58" s="65"/>
      <c r="E58" s="65"/>
      <c r="F58" s="53" t="s">
        <v>19</v>
      </c>
      <c r="G58" s="8" t="s">
        <v>142</v>
      </c>
      <c r="H58" s="35" t="s">
        <v>36</v>
      </c>
      <c r="I58" s="23">
        <v>0</v>
      </c>
      <c r="J58" s="9"/>
      <c r="K58" s="25"/>
      <c r="L58" s="25"/>
      <c r="M58" s="10">
        <f t="shared" ref="M58" si="32">I58-K58+L58</f>
        <v>0</v>
      </c>
      <c r="P58" s="37">
        <f t="shared" ref="P58:P60" si="33">M58-J58</f>
        <v>0</v>
      </c>
      <c r="Q58" s="16"/>
      <c r="S58" s="16">
        <f t="shared" ref="S58" si="34">M58-J58</f>
        <v>0</v>
      </c>
    </row>
    <row r="59" spans="1:19" ht="50.25" hidden="1" customHeight="1" x14ac:dyDescent="0.2">
      <c r="A59" s="8" t="s">
        <v>22</v>
      </c>
      <c r="B59" s="26" t="s">
        <v>18</v>
      </c>
      <c r="C59" s="65" t="s">
        <v>21</v>
      </c>
      <c r="D59" s="65"/>
      <c r="E59" s="65"/>
      <c r="F59" s="26" t="s">
        <v>19</v>
      </c>
      <c r="G59" s="8" t="s">
        <v>119</v>
      </c>
      <c r="H59" s="35" t="s">
        <v>25</v>
      </c>
      <c r="I59" s="9"/>
      <c r="J59" s="9"/>
      <c r="K59" s="25"/>
      <c r="L59" s="25"/>
      <c r="M59" s="10">
        <f t="shared" si="30"/>
        <v>0</v>
      </c>
      <c r="P59" s="37">
        <f t="shared" si="27"/>
        <v>0</v>
      </c>
      <c r="Q59" s="16"/>
      <c r="S59" s="16">
        <f t="shared" si="31"/>
        <v>0</v>
      </c>
    </row>
    <row r="60" spans="1:19" ht="69.75" hidden="1" customHeight="1" x14ac:dyDescent="0.2">
      <c r="A60" s="41" t="s">
        <v>143</v>
      </c>
      <c r="B60" s="53" t="s">
        <v>18</v>
      </c>
      <c r="C60" s="65" t="s">
        <v>144</v>
      </c>
      <c r="D60" s="65"/>
      <c r="E60" s="65"/>
      <c r="F60" s="53" t="s">
        <v>19</v>
      </c>
      <c r="G60" s="8" t="s">
        <v>145</v>
      </c>
      <c r="H60" s="35" t="s">
        <v>36</v>
      </c>
      <c r="I60" s="23">
        <v>0</v>
      </c>
      <c r="J60" s="9"/>
      <c r="K60" s="25"/>
      <c r="L60" s="25"/>
      <c r="M60" s="10">
        <f t="shared" si="30"/>
        <v>0</v>
      </c>
      <c r="P60" s="37">
        <f t="shared" si="33"/>
        <v>0</v>
      </c>
      <c r="Q60" s="16"/>
      <c r="S60" s="16"/>
    </row>
    <row r="61" spans="1:19" s="2" customFormat="1" ht="37.5" x14ac:dyDescent="0.2">
      <c r="A61" s="8" t="s">
        <v>20</v>
      </c>
      <c r="B61" s="57" t="s">
        <v>18</v>
      </c>
      <c r="C61" s="65" t="s">
        <v>28</v>
      </c>
      <c r="D61" s="65"/>
      <c r="E61" s="65"/>
      <c r="F61" s="57" t="s">
        <v>30</v>
      </c>
      <c r="G61" s="22" t="s">
        <v>87</v>
      </c>
      <c r="H61" s="21" t="s">
        <v>153</v>
      </c>
      <c r="I61" s="9">
        <v>255018</v>
      </c>
      <c r="J61" s="9">
        <v>192641.42</v>
      </c>
      <c r="K61" s="9">
        <v>30000</v>
      </c>
      <c r="L61" s="9"/>
      <c r="M61" s="10">
        <f>I61-K61+L61</f>
        <v>225018</v>
      </c>
      <c r="N61" s="2" t="s">
        <v>90</v>
      </c>
    </row>
    <row r="62" spans="1:19" ht="37.5" x14ac:dyDescent="0.2">
      <c r="A62" s="8" t="s">
        <v>20</v>
      </c>
      <c r="B62" s="57" t="s">
        <v>18</v>
      </c>
      <c r="C62" s="65" t="s">
        <v>28</v>
      </c>
      <c r="D62" s="65"/>
      <c r="E62" s="65"/>
      <c r="F62" s="57" t="s">
        <v>154</v>
      </c>
      <c r="G62" s="22" t="s">
        <v>156</v>
      </c>
      <c r="H62" s="21" t="s">
        <v>155</v>
      </c>
      <c r="I62" s="9">
        <v>250000</v>
      </c>
      <c r="J62" s="9">
        <v>239674.69</v>
      </c>
      <c r="K62" s="9"/>
      <c r="L62" s="9">
        <v>30000</v>
      </c>
      <c r="M62" s="10">
        <f t="shared" ref="M62" si="35">I62-K62+L62</f>
        <v>280000</v>
      </c>
      <c r="N62" s="1" t="s">
        <v>90</v>
      </c>
    </row>
    <row r="63" spans="1:19" s="2" customFormat="1" ht="56.25" hidden="1" x14ac:dyDescent="0.2">
      <c r="A63" s="8" t="s">
        <v>20</v>
      </c>
      <c r="B63" s="20" t="s">
        <v>18</v>
      </c>
      <c r="C63" s="65" t="s">
        <v>28</v>
      </c>
      <c r="D63" s="65"/>
      <c r="E63" s="65"/>
      <c r="F63" s="20" t="s">
        <v>19</v>
      </c>
      <c r="G63" s="22" t="s">
        <v>72</v>
      </c>
      <c r="H63" s="21" t="s">
        <v>71</v>
      </c>
      <c r="I63" s="9"/>
      <c r="J63" s="9"/>
      <c r="K63" s="9"/>
      <c r="L63" s="9"/>
      <c r="M63" s="10">
        <f>I63-K63+L63</f>
        <v>0</v>
      </c>
    </row>
    <row r="64" spans="1:19" ht="56.25" hidden="1" x14ac:dyDescent="0.2">
      <c r="A64" s="8" t="s">
        <v>20</v>
      </c>
      <c r="B64" s="20" t="s">
        <v>18</v>
      </c>
      <c r="C64" s="65" t="s">
        <v>28</v>
      </c>
      <c r="D64" s="65"/>
      <c r="E64" s="65"/>
      <c r="F64" s="14" t="s">
        <v>78</v>
      </c>
      <c r="G64" s="22" t="s">
        <v>77</v>
      </c>
      <c r="H64" s="21" t="s">
        <v>76</v>
      </c>
      <c r="I64" s="9"/>
      <c r="J64" s="9"/>
      <c r="K64" s="9"/>
      <c r="L64" s="9"/>
      <c r="M64" s="10">
        <f t="shared" ref="M64" si="36">I64-K64+L64</f>
        <v>0</v>
      </c>
    </row>
    <row r="65" spans="1:19" ht="56.25" hidden="1" x14ac:dyDescent="0.2">
      <c r="A65" s="8" t="s">
        <v>20</v>
      </c>
      <c r="B65" s="20" t="s">
        <v>18</v>
      </c>
      <c r="C65" s="65" t="s">
        <v>28</v>
      </c>
      <c r="D65" s="65"/>
      <c r="E65" s="65"/>
      <c r="F65" s="14" t="s">
        <v>30</v>
      </c>
      <c r="G65" s="22" t="s">
        <v>51</v>
      </c>
      <c r="H65" s="21" t="s">
        <v>50</v>
      </c>
      <c r="I65" s="9"/>
      <c r="J65" s="9"/>
      <c r="K65" s="9"/>
      <c r="L65" s="9"/>
      <c r="M65" s="10">
        <f t="shared" si="30"/>
        <v>0</v>
      </c>
    </row>
    <row r="66" spans="1:19" ht="56.25" hidden="1" x14ac:dyDescent="0.2">
      <c r="A66" s="8" t="s">
        <v>20</v>
      </c>
      <c r="B66" s="20" t="s">
        <v>18</v>
      </c>
      <c r="C66" s="65" t="s">
        <v>28</v>
      </c>
      <c r="D66" s="65"/>
      <c r="E66" s="65"/>
      <c r="F66" s="14" t="s">
        <v>31</v>
      </c>
      <c r="G66" s="22" t="s">
        <v>51</v>
      </c>
      <c r="H66" s="21" t="s">
        <v>50</v>
      </c>
      <c r="I66" s="9"/>
      <c r="J66" s="9"/>
      <c r="K66" s="9"/>
      <c r="L66" s="9"/>
      <c r="M66" s="10">
        <f t="shared" si="30"/>
        <v>0</v>
      </c>
    </row>
    <row r="67" spans="1:19" ht="78" hidden="1" customHeight="1" x14ac:dyDescent="0.2">
      <c r="A67" s="8" t="s">
        <v>20</v>
      </c>
      <c r="B67" s="26" t="s">
        <v>18</v>
      </c>
      <c r="C67" s="65" t="s">
        <v>28</v>
      </c>
      <c r="D67" s="65"/>
      <c r="E67" s="65"/>
      <c r="F67" s="26" t="s">
        <v>19</v>
      </c>
      <c r="G67" s="22" t="s">
        <v>74</v>
      </c>
      <c r="H67" s="21" t="s">
        <v>85</v>
      </c>
      <c r="I67" s="9"/>
      <c r="J67" s="9"/>
      <c r="K67" s="25"/>
      <c r="L67" s="25"/>
      <c r="M67" s="10">
        <f t="shared" ref="M67" si="37">I67-K67+L67</f>
        <v>0</v>
      </c>
      <c r="P67" s="37">
        <f t="shared" ref="P67:P69" si="38">M67-J67</f>
        <v>0</v>
      </c>
      <c r="Q67" s="16"/>
      <c r="S67" s="16"/>
    </row>
    <row r="68" spans="1:19" ht="78" hidden="1" customHeight="1" x14ac:dyDescent="0.2">
      <c r="A68" s="8" t="s">
        <v>20</v>
      </c>
      <c r="B68" s="26" t="s">
        <v>18</v>
      </c>
      <c r="C68" s="65" t="s">
        <v>28</v>
      </c>
      <c r="D68" s="65"/>
      <c r="E68" s="65"/>
      <c r="F68" s="26" t="s">
        <v>86</v>
      </c>
      <c r="G68" s="22" t="s">
        <v>87</v>
      </c>
      <c r="H68" s="21" t="s">
        <v>88</v>
      </c>
      <c r="I68" s="9"/>
      <c r="J68" s="9"/>
      <c r="K68" s="25"/>
      <c r="L68" s="25"/>
      <c r="M68" s="10">
        <f t="shared" ref="M68" si="39">I68-K68+L68</f>
        <v>0</v>
      </c>
      <c r="P68" s="37">
        <f t="shared" si="38"/>
        <v>0</v>
      </c>
      <c r="Q68" s="16"/>
      <c r="S68" s="16"/>
    </row>
    <row r="69" spans="1:19" ht="37.5" hidden="1" x14ac:dyDescent="0.2">
      <c r="A69" s="32" t="s">
        <v>20</v>
      </c>
      <c r="B69" s="31" t="s">
        <v>18</v>
      </c>
      <c r="C69" s="71" t="s">
        <v>52</v>
      </c>
      <c r="D69" s="71"/>
      <c r="E69" s="71"/>
      <c r="F69" s="31" t="s">
        <v>19</v>
      </c>
      <c r="G69" s="22" t="s">
        <v>89</v>
      </c>
      <c r="H69" s="36" t="s">
        <v>54</v>
      </c>
      <c r="I69" s="25"/>
      <c r="J69" s="9"/>
      <c r="K69" s="25"/>
      <c r="L69" s="25"/>
      <c r="M69" s="33">
        <f t="shared" ref="M69" si="40">I69-K69+L69</f>
        <v>0</v>
      </c>
      <c r="P69" s="37">
        <f t="shared" si="38"/>
        <v>0</v>
      </c>
      <c r="Q69" s="16"/>
      <c r="S69" s="16"/>
    </row>
    <row r="70" spans="1:19" ht="37.5" hidden="1" x14ac:dyDescent="0.2">
      <c r="A70" s="8" t="s">
        <v>20</v>
      </c>
      <c r="B70" s="26" t="s">
        <v>18</v>
      </c>
      <c r="C70" s="65" t="s">
        <v>52</v>
      </c>
      <c r="D70" s="65"/>
      <c r="E70" s="65"/>
      <c r="F70" s="14" t="s">
        <v>19</v>
      </c>
      <c r="G70" s="22" t="s">
        <v>53</v>
      </c>
      <c r="H70" s="21" t="s">
        <v>54</v>
      </c>
      <c r="I70" s="9"/>
      <c r="J70" s="23"/>
      <c r="K70" s="9"/>
      <c r="L70" s="9"/>
      <c r="M70" s="10">
        <f t="shared" ref="M70" si="41">I70-K70+L70</f>
        <v>0</v>
      </c>
    </row>
    <row r="71" spans="1:19" ht="24" customHeight="1" x14ac:dyDescent="0.2">
      <c r="A71" s="74" t="s">
        <v>10</v>
      </c>
      <c r="B71" s="74"/>
      <c r="C71" s="74"/>
      <c r="D71" s="74"/>
      <c r="E71" s="74"/>
      <c r="F71" s="74"/>
      <c r="G71" s="74"/>
      <c r="H71" s="74"/>
      <c r="I71" s="11">
        <f>SUBTOTAL(109,I15:I70)</f>
        <v>4022726</v>
      </c>
      <c r="J71" s="11">
        <f>SUBTOTAL(109,J15:J70)</f>
        <v>1718827.16</v>
      </c>
      <c r="K71" s="11">
        <f>SUBTOTAL(109,K15:K70)</f>
        <v>2177384</v>
      </c>
      <c r="L71" s="11">
        <f>SUBTOTAL(109,L15:L70)</f>
        <v>30000</v>
      </c>
      <c r="M71" s="11">
        <f>SUBTOTAL(109,M15:M70)</f>
        <v>1875342</v>
      </c>
      <c r="N71" s="1" t="s">
        <v>90</v>
      </c>
      <c r="P71" s="16"/>
    </row>
    <row r="72" spans="1:19" x14ac:dyDescent="0.2">
      <c r="A72" s="12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9" x14ac:dyDescent="0.2">
      <c r="A73" s="73"/>
      <c r="B73" s="73"/>
      <c r="C73" s="73"/>
      <c r="D73" s="5"/>
      <c r="E73" s="5"/>
      <c r="F73" s="5"/>
      <c r="G73" s="5"/>
      <c r="H73" s="5"/>
      <c r="I73" s="5"/>
      <c r="J73" s="5"/>
      <c r="K73" s="5"/>
      <c r="L73" s="13">
        <f>L71-K71</f>
        <v>-2147384</v>
      </c>
      <c r="M73" s="5"/>
    </row>
    <row r="74" spans="1:19" x14ac:dyDescent="0.2">
      <c r="A74" s="73"/>
      <c r="B74" s="73"/>
      <c r="C74" s="73"/>
      <c r="D74" s="5"/>
      <c r="E74" s="5"/>
      <c r="F74" s="5"/>
      <c r="G74" s="5"/>
      <c r="H74" s="5"/>
      <c r="I74" s="5"/>
      <c r="J74" s="5"/>
      <c r="K74" s="13">
        <f>16699033-K71</f>
        <v>14521649</v>
      </c>
      <c r="L74" s="13">
        <f>1140210-L71</f>
        <v>1110210</v>
      </c>
      <c r="M74" s="13"/>
      <c r="N74" s="16"/>
      <c r="O74" s="16">
        <f>L71-L44</f>
        <v>30000</v>
      </c>
    </row>
    <row r="75" spans="1:19" x14ac:dyDescent="0.2">
      <c r="A75" s="28"/>
      <c r="B75" s="29"/>
      <c r="C75" s="29"/>
      <c r="D75" s="5"/>
      <c r="E75" s="5"/>
      <c r="F75" s="5"/>
      <c r="G75" s="5"/>
      <c r="H75" s="5"/>
      <c r="I75" s="5"/>
      <c r="J75" s="5"/>
      <c r="K75" s="5"/>
      <c r="L75" s="13"/>
      <c r="M75" s="13"/>
    </row>
    <row r="76" spans="1:19" x14ac:dyDescent="0.2">
      <c r="A76" s="72"/>
      <c r="B76" s="73"/>
      <c r="C76" s="73"/>
      <c r="D76" s="5"/>
      <c r="E76" s="5"/>
      <c r="F76" s="5"/>
      <c r="G76" s="5"/>
      <c r="H76" s="5"/>
      <c r="I76" s="5"/>
      <c r="J76" s="13" t="e">
        <f>L76+4745921+291474+50000</f>
        <v>#REF!</v>
      </c>
      <c r="K76" s="5" t="s">
        <v>23</v>
      </c>
      <c r="L76" s="13" t="e">
        <f>#REF!+K57+#REF!+#REF!</f>
        <v>#REF!</v>
      </c>
      <c r="M76" s="5"/>
      <c r="N76" s="16"/>
    </row>
    <row r="77" spans="1:19" x14ac:dyDescent="0.2">
      <c r="A77" s="28"/>
      <c r="B77" s="29"/>
      <c r="C77" s="29"/>
      <c r="D77" s="5"/>
      <c r="E77" s="5"/>
      <c r="F77" s="5"/>
      <c r="G77" s="5"/>
      <c r="H77" s="5"/>
      <c r="I77" s="5"/>
      <c r="J77" s="13"/>
      <c r="K77" s="5" t="s">
        <v>27</v>
      </c>
      <c r="L77" s="13">
        <v>-157440</v>
      </c>
      <c r="M77" s="5"/>
      <c r="N77" s="16"/>
    </row>
    <row r="78" spans="1:19" x14ac:dyDescent="0.3">
      <c r="J78" s="15"/>
      <c r="K78" s="15" t="s">
        <v>29</v>
      </c>
      <c r="L78" s="15" t="e">
        <f>#REF!-#REF!</f>
        <v>#REF!</v>
      </c>
      <c r="O78" s="16">
        <f>L71-L44</f>
        <v>30000</v>
      </c>
    </row>
    <row r="79" spans="1:19" x14ac:dyDescent="0.3">
      <c r="D79" s="56">
        <f>7806207+1159972</f>
        <v>8966179</v>
      </c>
      <c r="K79" s="3" t="s">
        <v>24</v>
      </c>
      <c r="L79" s="15" t="e">
        <f>L76+L78+L77</f>
        <v>#REF!</v>
      </c>
    </row>
    <row r="81" spans="11:12" x14ac:dyDescent="0.3">
      <c r="L81" s="15" t="e">
        <f>L74-L79</f>
        <v>#REF!</v>
      </c>
    </row>
    <row r="84" spans="11:12" x14ac:dyDescent="0.3">
      <c r="K84" s="15">
        <f>K71-L71</f>
        <v>2147384</v>
      </c>
      <c r="L84" s="15"/>
    </row>
  </sheetData>
  <autoFilter ref="A10:O70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78">
    <mergeCell ref="C67:E67"/>
    <mergeCell ref="C65:E65"/>
    <mergeCell ref="C35:E35"/>
    <mergeCell ref="C37:E37"/>
    <mergeCell ref="C38:E38"/>
    <mergeCell ref="C39:E39"/>
    <mergeCell ref="C40:E40"/>
    <mergeCell ref="C47:E47"/>
    <mergeCell ref="C48:E48"/>
    <mergeCell ref="C64:E64"/>
    <mergeCell ref="C66:E66"/>
    <mergeCell ref="C55:E55"/>
    <mergeCell ref="C49:E49"/>
    <mergeCell ref="C50:E50"/>
    <mergeCell ref="C57:E57"/>
    <mergeCell ref="C45:E45"/>
    <mergeCell ref="C63:E63"/>
    <mergeCell ref="C46:E46"/>
    <mergeCell ref="C41:E41"/>
    <mergeCell ref="C34:E34"/>
    <mergeCell ref="C42:E42"/>
    <mergeCell ref="C43:E43"/>
    <mergeCell ref="C44:E44"/>
    <mergeCell ref="C36:E36"/>
    <mergeCell ref="C54:E54"/>
    <mergeCell ref="C56:E56"/>
    <mergeCell ref="C58:E58"/>
    <mergeCell ref="C60:E60"/>
    <mergeCell ref="C51:E51"/>
    <mergeCell ref="C61:E61"/>
    <mergeCell ref="C62:E62"/>
    <mergeCell ref="C69:E69"/>
    <mergeCell ref="A76:C76"/>
    <mergeCell ref="F11:F14"/>
    <mergeCell ref="A73:C73"/>
    <mergeCell ref="C11:C14"/>
    <mergeCell ref="A71:H71"/>
    <mergeCell ref="C52:E52"/>
    <mergeCell ref="B11:B14"/>
    <mergeCell ref="C59:E59"/>
    <mergeCell ref="C70:E70"/>
    <mergeCell ref="G11:G14"/>
    <mergeCell ref="C53:E53"/>
    <mergeCell ref="A74:C74"/>
    <mergeCell ref="C30:E30"/>
    <mergeCell ref="C32:E32"/>
    <mergeCell ref="C33:E33"/>
    <mergeCell ref="C68:E68"/>
    <mergeCell ref="A7:M7"/>
    <mergeCell ref="A10:B10"/>
    <mergeCell ref="C10:E10"/>
    <mergeCell ref="G10:H10"/>
    <mergeCell ref="I10:I14"/>
    <mergeCell ref="J10:J14"/>
    <mergeCell ref="M10:M14"/>
    <mergeCell ref="K11:K14"/>
    <mergeCell ref="A11:A14"/>
    <mergeCell ref="D11:D14"/>
    <mergeCell ref="K10:L10"/>
    <mergeCell ref="H11:H14"/>
    <mergeCell ref="L11:L14"/>
    <mergeCell ref="E11:E14"/>
    <mergeCell ref="C16:E16"/>
    <mergeCell ref="C24:E24"/>
    <mergeCell ref="C20:E20"/>
    <mergeCell ref="C23:E23"/>
    <mergeCell ref="C28:E28"/>
    <mergeCell ref="C31:E31"/>
    <mergeCell ref="C25:E25"/>
    <mergeCell ref="C26:E26"/>
    <mergeCell ref="C27:E27"/>
    <mergeCell ref="C29:E29"/>
    <mergeCell ref="C15:E15"/>
    <mergeCell ref="C19:E19"/>
    <mergeCell ref="C18:E18"/>
    <mergeCell ref="C17:E17"/>
    <mergeCell ref="C22:E22"/>
    <mergeCell ref="C21:E21"/>
  </mergeCells>
  <phoneticPr fontId="1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58" orientation="landscape" r:id="rId1"/>
  <headerFooter alignWithMargins="0">
    <oddFooter>&amp;R&amp;"Calibri,Standardowy"&amp;8&amp;P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WŁOCHY</vt:lpstr>
      <vt:lpstr>WŁOCHY!Obszar_wydruku</vt:lpstr>
      <vt:lpstr>WŁOCHY!Tytuły_wydruku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mkarpinska</dc:creator>
  <cp:lastModifiedBy>Cydejko Aleksandra</cp:lastModifiedBy>
  <cp:lastPrinted>2024-10-15T10:15:14Z</cp:lastPrinted>
  <dcterms:created xsi:type="dcterms:W3CDTF">2008-01-17T08:39:03Z</dcterms:created>
  <dcterms:modified xsi:type="dcterms:W3CDTF">2024-10-15T10:15:23Z</dcterms:modified>
</cp:coreProperties>
</file>