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4\Files_UD_Wlochy$\Home_branches\WOR\RADA KADENCJA 2024-2029\KADENCJA 2024-2029 - SESJE\(9) IX SESJA 15.04.2025\Uchwały\"/>
    </mc:Choice>
  </mc:AlternateContent>
  <xr:revisionPtr revIDLastSave="0" documentId="8_{612B0A51-BD91-485F-A965-7C61558E6E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ŁOCHY" sheetId="1" r:id="rId1"/>
  </sheets>
  <definedNames>
    <definedName name="_xlnm._FilterDatabase" localSheetId="0" hidden="1">WŁOCHY!$A$10:$O$86</definedName>
    <definedName name="_xlnm.Print_Area" localSheetId="0">WŁOCHY!$A$1:$M$87</definedName>
    <definedName name="_xlnm.Print_Titles" localSheetId="0">WŁOCHY!$10:$14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6" i="1" l="1"/>
  <c r="S66" i="1" s="1"/>
  <c r="M65" i="1"/>
  <c r="S65" i="1" s="1"/>
  <c r="M70" i="1"/>
  <c r="P70" i="1" s="1"/>
  <c r="M68" i="1"/>
  <c r="P68" i="1" s="1"/>
  <c r="M64" i="1"/>
  <c r="S64" i="1" s="1"/>
  <c r="M50" i="1"/>
  <c r="P50" i="1" s="1"/>
  <c r="M49" i="1"/>
  <c r="P49" i="1" s="1"/>
  <c r="M44" i="1"/>
  <c r="M45" i="1"/>
  <c r="P45" i="1" s="1"/>
  <c r="M43" i="1"/>
  <c r="P43" i="1" s="1"/>
  <c r="L87" i="1"/>
  <c r="O51" i="1"/>
  <c r="M51" i="1"/>
  <c r="P51" i="1" s="1"/>
  <c r="M48" i="1"/>
  <c r="P48" i="1" s="1"/>
  <c r="M47" i="1"/>
  <c r="P47" i="1" s="1"/>
  <c r="M25" i="1"/>
  <c r="P25" i="1" s="1"/>
  <c r="K87" i="1"/>
  <c r="M46" i="1"/>
  <c r="P46" i="1" s="1"/>
  <c r="M63" i="1"/>
  <c r="S63" i="1" s="1"/>
  <c r="M72" i="1"/>
  <c r="P72" i="1" s="1"/>
  <c r="M55" i="1"/>
  <c r="P55" i="1" s="1"/>
  <c r="P66" i="1" l="1"/>
  <c r="P65" i="1"/>
  <c r="P64" i="1"/>
  <c r="P63" i="1"/>
  <c r="M42" i="1"/>
  <c r="P42" i="1" s="1"/>
  <c r="M78" i="1"/>
  <c r="P78" i="1" s="1"/>
  <c r="M28" i="1"/>
  <c r="P28" i="1" s="1"/>
  <c r="M61" i="1"/>
  <c r="D95" i="1"/>
  <c r="M77" i="1" l="1"/>
  <c r="P77" i="1" s="1"/>
  <c r="M75" i="1"/>
  <c r="S75" i="1" s="1"/>
  <c r="J87" i="1"/>
  <c r="I87" i="1"/>
  <c r="M73" i="1"/>
  <c r="P73" i="1" s="1"/>
  <c r="M21" i="1"/>
  <c r="P21" i="1" s="1"/>
  <c r="M22" i="1"/>
  <c r="P22" i="1" s="1"/>
  <c r="M17" i="1"/>
  <c r="P17" i="1" s="1"/>
  <c r="M18" i="1"/>
  <c r="P18" i="1" s="1"/>
  <c r="M19" i="1"/>
  <c r="P19" i="1" s="1"/>
  <c r="M15" i="1"/>
  <c r="M62" i="1"/>
  <c r="S62" i="1" s="1"/>
  <c r="M69" i="1"/>
  <c r="P69" i="1" s="1"/>
  <c r="P15" i="1" l="1"/>
  <c r="O87" i="1"/>
  <c r="L89" i="1"/>
  <c r="K100" i="1"/>
  <c r="P75" i="1"/>
  <c r="P62" i="1"/>
  <c r="O94" i="1"/>
  <c r="M38" i="1"/>
  <c r="P38" i="1" s="1"/>
  <c r="M31" i="1"/>
  <c r="P31" i="1" s="1"/>
  <c r="M20" i="1" l="1"/>
  <c r="P20" i="1" s="1"/>
  <c r="M23" i="1"/>
  <c r="P23" i="1" s="1"/>
  <c r="M37" i="1"/>
  <c r="P37" i="1" s="1"/>
  <c r="M30" i="1"/>
  <c r="P30" i="1" s="1"/>
  <c r="M59" i="1"/>
  <c r="P59" i="1" s="1"/>
  <c r="M71" i="1"/>
  <c r="P71" i="1" s="1"/>
  <c r="K90" i="1" l="1"/>
  <c r="M41" i="1"/>
  <c r="P41" i="1" s="1"/>
  <c r="M40" i="1"/>
  <c r="P40" i="1" s="1"/>
  <c r="M39" i="1"/>
  <c r="P39" i="1" s="1"/>
  <c r="M85" i="1" l="1"/>
  <c r="P85" i="1" s="1"/>
  <c r="M84" i="1"/>
  <c r="P84" i="1" s="1"/>
  <c r="M56" i="1" l="1"/>
  <c r="P56" i="1" s="1"/>
  <c r="M60" i="1"/>
  <c r="O58" i="1"/>
  <c r="M58" i="1"/>
  <c r="P58" i="1" s="1"/>
  <c r="M16" i="1"/>
  <c r="M80" i="1"/>
  <c r="P80" i="1" s="1"/>
  <c r="M34" i="1"/>
  <c r="M33" i="1"/>
  <c r="M83" i="1"/>
  <c r="P83" i="1" s="1"/>
  <c r="P16" i="1" l="1"/>
  <c r="S56" i="1"/>
  <c r="O60" i="1"/>
  <c r="O59" i="1"/>
  <c r="O61" i="1" s="1"/>
  <c r="M79" i="1"/>
  <c r="P79" i="1" s="1"/>
  <c r="O52" i="1"/>
  <c r="M52" i="1"/>
  <c r="P52" i="1" s="1"/>
  <c r="M32" i="1"/>
  <c r="P32" i="1" s="1"/>
  <c r="M29" i="1"/>
  <c r="P29" i="1" s="1"/>
  <c r="M26" i="1"/>
  <c r="M54" i="1"/>
  <c r="P54" i="1" s="1"/>
  <c r="M86" i="1" l="1"/>
  <c r="M24" i="1" l="1"/>
  <c r="M67" i="1"/>
  <c r="P67" i="1" s="1"/>
  <c r="O57" i="1"/>
  <c r="M57" i="1"/>
  <c r="O53" i="1"/>
  <c r="O55" i="1" s="1"/>
  <c r="M53" i="1"/>
  <c r="L94" i="1"/>
  <c r="L92" i="1"/>
  <c r="P24" i="1" l="1"/>
  <c r="O90" i="1"/>
  <c r="L90" i="1"/>
  <c r="M27" i="1"/>
  <c r="P27" i="1" s="1"/>
  <c r="M81" i="1"/>
  <c r="P81" i="1" s="1"/>
  <c r="M82" i="1"/>
  <c r="P82" i="1" s="1"/>
  <c r="M35" i="1"/>
  <c r="M36" i="1"/>
  <c r="P36" i="1" s="1"/>
  <c r="J92" i="1" l="1"/>
  <c r="L95" i="1" l="1"/>
  <c r="M74" i="1" l="1"/>
  <c r="M87" i="1" s="1"/>
  <c r="M76" i="1"/>
  <c r="P76" i="1" s="1"/>
  <c r="S76" i="1" l="1"/>
  <c r="P74" i="1"/>
  <c r="S74" i="1"/>
  <c r="L97" i="1" l="1"/>
</calcChain>
</file>

<file path=xl/sharedStrings.xml><?xml version="1.0" encoding="utf-8"?>
<sst xmlns="http://schemas.openxmlformats.org/spreadsheetml/2006/main" count="468" uniqueCount="189">
  <si>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</si>
  <si>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</si>
  <si>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</si>
  <si>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</si>
  <si>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</si>
  <si>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</si>
  <si>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</si>
  <si>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Dział</t>
  </si>
  <si>
    <t>§</t>
  </si>
  <si>
    <t>Kod</t>
  </si>
  <si>
    <t>RAZEM</t>
  </si>
  <si>
    <t>Nazwa dysponenta</t>
  </si>
  <si>
    <t>Rozdział</t>
  </si>
  <si>
    <t>Nazwa</t>
  </si>
  <si>
    <t>WNIOSEK W SPRAWIE ZMIAN W PLANIE WYDATKÓW MAJĄTKOWYCH,  w tym UE</t>
  </si>
  <si>
    <t>Rady Dzielnicy Włochy m.st. Warszawy</t>
  </si>
  <si>
    <t>Wydział Infrastruktury i Inwestycji</t>
  </si>
  <si>
    <t>U.16.000</t>
  </si>
  <si>
    <t>GMMW</t>
  </si>
  <si>
    <t>Wydział Ochrony Środowiska</t>
  </si>
  <si>
    <t>600.60016.W6060+000</t>
  </si>
  <si>
    <t>Wydział Nieruchomości</t>
  </si>
  <si>
    <t>środki wyr</t>
  </si>
  <si>
    <t>razem</t>
  </si>
  <si>
    <t>C/WŁO/I/P2/35</t>
  </si>
  <si>
    <t>J.16.000</t>
  </si>
  <si>
    <t>BIEŻĄCE</t>
  </si>
  <si>
    <t>900.90095.W6050+000</t>
  </si>
  <si>
    <t>doch dewelopr</t>
  </si>
  <si>
    <t>PART18</t>
  </si>
  <si>
    <t>PART19</t>
  </si>
  <si>
    <t>Doposażenie  budynku  mieszkalnego w instalację c.o., c.c.w.   wraz z budową kotłowni przy ul. Cietrzewia 2</t>
  </si>
  <si>
    <t>C/WŁO/II/P3/11</t>
  </si>
  <si>
    <t>C/WŁO/II/P3/13</t>
  </si>
  <si>
    <t>C/WŁO/II/P3/14</t>
  </si>
  <si>
    <t>C/WŁO/…......</t>
  </si>
  <si>
    <t>700.70007.W6050+000</t>
  </si>
  <si>
    <t>926.92604.W6060+000</t>
  </si>
  <si>
    <t>Instalacja paneli fotowoltaicznych w budynkach przy ul. Krańcowa 53, ul. Naukowa 4 ,6 , ul. B. Chrobrego 7</t>
  </si>
  <si>
    <t>Zakupy inwestycyjne dla OSiR m.st. Warszawy w Dzielnicy Włochy</t>
  </si>
  <si>
    <t>Zakład Gospodarowania Nieruchomościami</t>
  </si>
  <si>
    <t>Ośrodek Sportu i Rekreacji</t>
  </si>
  <si>
    <t>C/WŁO/II/P3/15</t>
  </si>
  <si>
    <t>SMOG</t>
  </si>
  <si>
    <t>Przebudowa ul. Szyszkowej</t>
  </si>
  <si>
    <t>C/WŁO/I/1/28</t>
  </si>
  <si>
    <t>600.60014.W6050+000</t>
  </si>
  <si>
    <t>Nabycie prawa własności nieruchomości , oznaczonej jako działki ewidencyjne nr 77/1, 77/3, 77/4, 77/6 z obrębu 2-06-15, stanowiących istniejący pas drogi publicznej ul. Załuski</t>
  </si>
  <si>
    <t>C/WŁO/I/P2/16</t>
  </si>
  <si>
    <t>C/WŁO/III/P4/28</t>
  </si>
  <si>
    <t>Zagospodarowanie działek ew. nr 93 i 94 z obrębu 20-06-15 przy ul. Na skraju</t>
  </si>
  <si>
    <t>926.92601.W6050+000</t>
  </si>
  <si>
    <t>Fort Włochy - urządzenie otwartego terenu rekreacyjno-sportowego</t>
  </si>
  <si>
    <t>C/WŁO/VIII/5/3</t>
  </si>
  <si>
    <t>C/WŁO/V/P1/33</t>
  </si>
  <si>
    <t>Przebudowa boisk wraz z robotami towarzyszącymi w Szkole Podstawowej nr 88 przy ul. Radarowej 4B</t>
  </si>
  <si>
    <t>801.80101.W6050+000</t>
  </si>
  <si>
    <t>801.80104.W6050+000</t>
  </si>
  <si>
    <t>Budowa przedszkola w rejonie ul. Krakowiaków</t>
  </si>
  <si>
    <t>C/WŁO/V/P1/32</t>
  </si>
  <si>
    <t>C/WŁO/II/P3/12</t>
  </si>
  <si>
    <t>Doposażenie  budynku  mieszkalnego w instalację c.o., c.c.w.   wraz z budową kotłowni przy ul. Sabały 56</t>
  </si>
  <si>
    <t>Budowa ul. Fajansowej - rozliczenie z deweloperem</t>
  </si>
  <si>
    <t xml:space="preserve">C/WŁO/I/P2/25 </t>
  </si>
  <si>
    <t xml:space="preserve">Szkoła Podstawowa nr 94 ul. Cietrzewia 22A - modernizacja i rozbudowa szkoły  </t>
  </si>
  <si>
    <t>C/WŁO/V/10/8</t>
  </si>
  <si>
    <t>Rozbudowa budynku przedszkola nr 60 przy ul. Rybnickiej 42/44</t>
  </si>
  <si>
    <t>C/WŁO/V/P1/26</t>
  </si>
  <si>
    <t>Wymiana urządzeń grzewczych na paliwo stałe i zastąpienie ich źródłami ciepła na paliwo gazowe, ogrzewaniem elektrycznym lub pompami ciepła</t>
  </si>
  <si>
    <t>C/WŁO/II/P3/10</t>
  </si>
  <si>
    <t>C/WŁO/III/P3/23</t>
  </si>
  <si>
    <t>Utworzenie terenów zieleni o symbolice historycznej na terenie Fortu V Włochy</t>
  </si>
  <si>
    <t>GMMW/N</t>
  </si>
  <si>
    <t>Modernizacja oświetlenia Parku Kombatantów</t>
  </si>
  <si>
    <t>MWPO</t>
  </si>
  <si>
    <t>C/WŁO/III/P4/2</t>
  </si>
  <si>
    <t>Budowa rurociągu kanalizacyjnego odprowadzającego nadmiar wód powierzchniowych z rowu Załuskiego</t>
  </si>
  <si>
    <t>GPOS</t>
  </si>
  <si>
    <t>600.60016.W6050+000</t>
  </si>
  <si>
    <t>Budowa ul. Flisa</t>
  </si>
  <si>
    <t>C/WŁO/I/P2/34</t>
  </si>
  <si>
    <t xml:space="preserve">Wydział Infrastruktury i Inwestycji  </t>
  </si>
  <si>
    <t>C/WŁO/II/P3/16</t>
  </si>
  <si>
    <t xml:space="preserve">C/WŁO/III/P3/30 </t>
  </si>
  <si>
    <t>PART 18</t>
  </si>
  <si>
    <t>Realizacja projektu "Pierwsza taka fontanna we Włochach"</t>
  </si>
  <si>
    <t xml:space="preserve">C/WŁO/III/P4/9 </t>
  </si>
  <si>
    <t>Fort Włochy - urządzanie otwartego terenu rekreacyjno-sportowego</t>
  </si>
  <si>
    <t>x</t>
  </si>
  <si>
    <t>801.80117.W6050+000</t>
  </si>
  <si>
    <t>SFUE/7/23</t>
  </si>
  <si>
    <t>Termomodernizacja Zespołu Szkół przy ul. Gładkiej 16</t>
  </si>
  <si>
    <t>C/WŁO/V/P1/37</t>
  </si>
  <si>
    <t>801.80117.W6056+000</t>
  </si>
  <si>
    <t>801.80117.W6057+000</t>
  </si>
  <si>
    <t>Dzielnicowe Biuro Finansów Oświaty</t>
  </si>
  <si>
    <t>C/WŁO/II/P3/17</t>
  </si>
  <si>
    <t>EDUK</t>
  </si>
  <si>
    <t>Utworzenie terenu zieleni miejskiej w rejoinie ul. Borsuczej</t>
  </si>
  <si>
    <t>C/WŁO/III/P4/29</t>
  </si>
  <si>
    <t>C/WŁO/VIII/P1/2</t>
  </si>
  <si>
    <t>Budowa ul. Popularnej (odc. od ul. Jutrzenki do ul. Instalatorów)</t>
  </si>
  <si>
    <t>Budowa  ul.Solińskiej - rozliczenie z deweloperem</t>
  </si>
  <si>
    <t xml:space="preserve">Modernizacja i rozbudowa budynku Szkoly Podstawowej  nr 66 przy  ul. Przepiórki 16/18 </t>
  </si>
  <si>
    <t>Budowa ul. Modularnej - rozliczenie z deweloperem</t>
  </si>
  <si>
    <t>C/WŁO/I/1/P2/37</t>
  </si>
  <si>
    <t>C/WŁO/I/P2/30</t>
  </si>
  <si>
    <t>926.92604.W6050+000</t>
  </si>
  <si>
    <t>801.80104.W6060+000</t>
  </si>
  <si>
    <t>Zakupy inwestycyjne na potrzeby przedszkola</t>
  </si>
  <si>
    <t>brak źródła fin.</t>
  </si>
  <si>
    <t>C/WŁO/II/P3/19</t>
  </si>
  <si>
    <t>Modernizacja budynków mieszkalnych wyłączonych z eksploatacji w dzielnicy Włochy</t>
  </si>
  <si>
    <t>Modernizacja budynku przy ul. Sabały 23</t>
  </si>
  <si>
    <t>Nabycie nieruchomości pod inwestycje drogowe</t>
  </si>
  <si>
    <t>Budowa ul. Równoległej</t>
  </si>
  <si>
    <t>C/WŁO/I/1/11</t>
  </si>
  <si>
    <t>Budowa drogi między ul. Budki Szczęśliwickie, ul. Naukowa i ul. Wiktoryn - rozliczenie z deweloperem</t>
  </si>
  <si>
    <t>Budowa ulicy ul. Działkowej i Gidzińskiego - rozliczenie z deweloperem</t>
  </si>
  <si>
    <t>Budowa drogi publicznej w rejonie ul. Działkowej - rozliczenie z deweloperem</t>
  </si>
  <si>
    <t>Budowa ul. Zapustnej - rozliczenie z deweloperem</t>
  </si>
  <si>
    <t>Budowa ul. Municypalnej - rozliczenie z deweloperem</t>
  </si>
  <si>
    <t>Zakupy inwestycyjne na potrzeby szkoły podstawowej</t>
  </si>
  <si>
    <t>801.80101.W6060+000</t>
  </si>
  <si>
    <t>DE/16/0002</t>
  </si>
  <si>
    <t>DE/16/0003</t>
  </si>
  <si>
    <t>DE/16/0004</t>
  </si>
  <si>
    <t>DE/16/0005</t>
  </si>
  <si>
    <t>DE/16/0007</t>
  </si>
  <si>
    <t>C/WŁO/I/P2/6</t>
  </si>
  <si>
    <t>C/WŁO/I/P2/26</t>
  </si>
  <si>
    <t>C/WŁO/I/P2/28</t>
  </si>
  <si>
    <t>C/WŁO/I/P2/29</t>
  </si>
  <si>
    <t>C/WŁO/I/P2/32</t>
  </si>
  <si>
    <t>C/WŁO/I/P2/42</t>
  </si>
  <si>
    <t>C/WŁO/V/P1/24</t>
  </si>
  <si>
    <t>700.70005.W6060+000</t>
  </si>
  <si>
    <t>Nabycie udziału we własności w nieruchomości położonej przy ul. Obrońców Pokoju/Globusowej, na której zlokalizowany jest Park ze Stawem Koziorożca</t>
  </si>
  <si>
    <t>Wydział Kultury oraz Inicjatyw Obywatelskich</t>
  </si>
  <si>
    <t>Zakupy inwestycyjne dla Biblioteki Publicznej w Dzielnicy Włochy</t>
  </si>
  <si>
    <t>zmniejszenia</t>
  </si>
  <si>
    <t>zwiększenia</t>
  </si>
  <si>
    <t>Modernizacja budynku przy ul. Globusowej 26</t>
  </si>
  <si>
    <t>Modernizacja budynku przy ul. Cyprysowa 25</t>
  </si>
  <si>
    <t>Modernizacja budynku przy ul. Plastycznej 31</t>
  </si>
  <si>
    <t>C/WŁO/II/P3/18</t>
  </si>
  <si>
    <t>BO/24/16/0286</t>
  </si>
  <si>
    <t>C/WŁO/III/P3/31</t>
  </si>
  <si>
    <t>Modernizacja integracyjnego placu zabaw w Parku Kombatantów</t>
  </si>
  <si>
    <t>900.90001.W6050+000</t>
  </si>
  <si>
    <t>Wykonanie odwodnienia ulic Starych Włoch- etap I - zlewnia Tomnicka</t>
  </si>
  <si>
    <t>C/WŁO/III/P4/30</t>
  </si>
  <si>
    <t>801.80120.W6050+000</t>
  </si>
  <si>
    <t>Budowa hali balonowej dla Zespołu Szkół nr 17 przy ul. Promienistej 12a</t>
  </si>
  <si>
    <t>C/WŁO/V/P1/38</t>
  </si>
  <si>
    <t>C/WŁO/II/P5/3</t>
  </si>
  <si>
    <t>Instalacja paneli fotowoltaicznych na terenie Dzielnicy Włochy m.st. Warszawy</t>
  </si>
  <si>
    <t>854.85406.W6060+000</t>
  </si>
  <si>
    <t>Zakupy inwestycyjne na potrzeby poradni psychologiczno - pedagogicznej</t>
  </si>
  <si>
    <t>700.70004.W6050+000</t>
  </si>
  <si>
    <t>C/WŁO/II/P5/2</t>
  </si>
  <si>
    <t>Modernizacja lokalu użyteczności publicznej przy ul. B.Chrobrego 7</t>
  </si>
  <si>
    <t>Modernizacja ul. Iłżeckiej poprzez zastosowanie nawierzchni filtracyjnej, zabezpieczającej system korzeniowy alei lip - pomników przyrody w Dzielnicy Włochy m.st. Warszawy</t>
  </si>
  <si>
    <t>RFRD</t>
  </si>
  <si>
    <t>Budowa ul. Szybkiej na odcinku od ul. Wschodu Słońca do ul. Równoległej  – prace przygotowawcze</t>
  </si>
  <si>
    <t>Budowa zespołu szkolno-przedszkolnego przy ul. Instalatorów - prace przygotowawcze</t>
  </si>
  <si>
    <t>Doposażenie w windy budynków mieszkalnych w Dzielnicy Włochy</t>
  </si>
  <si>
    <t>C/WŁO/V/P1/41</t>
  </si>
  <si>
    <t>C/WŁO/…..............</t>
  </si>
  <si>
    <t>921.921091.W6050+000</t>
  </si>
  <si>
    <t>Termomodernizacja Domu Kultury przy ul. Chrobrego 27</t>
  </si>
  <si>
    <t xml:space="preserve">Poprawa efektywności energetycznej dla Szkoły Podstawowej Szkoły Podstawowej nr 227 ul. Astronautów  17 </t>
  </si>
  <si>
    <t>Poprawa efektywności energetycznej dla Szkoły Podstawowej nr 87 ul. Malownicza 31 - prace przygotowawcze</t>
  </si>
  <si>
    <t>SFUE/…....</t>
  </si>
  <si>
    <t>Modernizacja bazy techniczno-dydaktycznej szkolnictwa zawodowego przy ul. Gładkiej 16 w Warszawie</t>
  </si>
  <si>
    <t>801.80117.W6059+000</t>
  </si>
  <si>
    <t>Plan wg stanu na dzień 13.03.2025</t>
  </si>
  <si>
    <t>Zaangażowanie wg stanu na dzień 4.04.2025</t>
  </si>
  <si>
    <t>C/WŁO….................</t>
  </si>
  <si>
    <t>Modernizacja budynku przy ul. Popularnej 64</t>
  </si>
  <si>
    <t xml:space="preserve">Modernizacja centrali wentylacyjnej w hali OSIR </t>
  </si>
  <si>
    <t xml:space="preserve">Modernizacja zbiornika obiegu wody w basenie rekreacyjnym </t>
  </si>
  <si>
    <t>Rozbetonowanie powierzchni  nieprzepuszczalnej i zamienienie  jej na biologicznie czynną w celu poprawy mikroklimatu, jakości powietrza i życia mieszkańców - ul. 1 Sierpnia 26, 28, 30</t>
  </si>
  <si>
    <t xml:space="preserve">C/WŁO/III/P4/32 </t>
  </si>
  <si>
    <t>Zagospodarowanie terenu przy ul.  Żwirki Wigury 17-17A w Warszawie</t>
  </si>
  <si>
    <t>921.92116.W6220+000</t>
  </si>
  <si>
    <t>Załącznik Nr 3</t>
  </si>
  <si>
    <t>do uchwały nr 44/IX/2025</t>
  </si>
  <si>
    <t xml:space="preserve">z 15 kwietnia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</si>
</sst>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name val="Arial"/>
      <family val="2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70C0"/>
      <name val="Verdan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sz val="12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 CE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9"/>
      <name val="Arial"/>
      <family val="2"/>
    </font>
    <font>
      <i/>
      <sz val="10"/>
      <color indexed="1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4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1"/>
        <bgColor indexed="61"/>
      </patternFill>
    </fill>
    <fill>
      <patternFill patternType="solid">
        <fgColor indexed="31"/>
        <bgColor indexed="3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1"/>
        <bgColor indexed="51"/>
      </patternFill>
    </fill>
    <fill>
      <patternFill patternType="solid">
        <fgColor indexed="6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62">
    <xf numFmtId="0" fontId="0" fillId="0" borderId="0"/>
    <xf numFmtId="4" fontId="4" fillId="2" borderId="8" applyNumberFormat="0" applyProtection="0">
      <alignment horizontal="left" vertical="center" indent="1"/>
    </xf>
    <xf numFmtId="0" fontId="4" fillId="4" borderId="8" applyNumberFormat="0" applyProtection="0">
      <alignment horizontal="left" vertical="center" indent="1"/>
    </xf>
    <xf numFmtId="0" fontId="7" fillId="0" borderId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17" borderId="0" applyNumberFormat="0" applyBorder="0" applyAlignment="0" applyProtection="0"/>
    <xf numFmtId="0" fontId="9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9" applyNumberFormat="0" applyAlignment="0" applyProtection="0"/>
    <xf numFmtId="0" fontId="13" fillId="18" borderId="10" applyNumberFormat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38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29" borderId="9" applyNumberFormat="0" applyAlignment="0" applyProtection="0"/>
    <xf numFmtId="0" fontId="20" fillId="0" borderId="15" applyNumberFormat="0" applyFill="0" applyAlignment="0" applyProtection="0"/>
    <xf numFmtId="0" fontId="21" fillId="29" borderId="0" applyNumberFormat="0" applyBorder="0" applyAlignment="0" applyProtection="0"/>
    <xf numFmtId="0" fontId="7" fillId="28" borderId="16" applyNumberFormat="0" applyFont="0" applyAlignment="0" applyProtection="0"/>
    <xf numFmtId="0" fontId="22" fillId="34" borderId="11" applyNumberFormat="0" applyAlignment="0" applyProtection="0"/>
    <xf numFmtId="4" fontId="23" fillId="39" borderId="17" applyNumberFormat="0" applyProtection="0">
      <alignment vertical="center"/>
    </xf>
    <xf numFmtId="4" fontId="24" fillId="39" borderId="17" applyNumberFormat="0" applyProtection="0">
      <alignment vertical="center"/>
    </xf>
    <xf numFmtId="4" fontId="23" fillId="39" borderId="17" applyNumberFormat="0" applyProtection="0">
      <alignment horizontal="left" vertical="center" indent="1"/>
    </xf>
    <xf numFmtId="0" fontId="23" fillId="39" borderId="17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8" fillId="5" borderId="17" applyNumberFormat="0" applyProtection="0">
      <alignment horizontal="right" vertical="center"/>
    </xf>
    <xf numFmtId="4" fontId="8" fillId="7" borderId="17" applyNumberFormat="0" applyProtection="0">
      <alignment horizontal="right" vertical="center"/>
    </xf>
    <xf numFmtId="4" fontId="8" fillId="31" borderId="17" applyNumberFormat="0" applyProtection="0">
      <alignment horizontal="right" vertical="center"/>
    </xf>
    <xf numFmtId="4" fontId="8" fillId="9" borderId="17" applyNumberFormat="0" applyProtection="0">
      <alignment horizontal="right" vertical="center"/>
    </xf>
    <xf numFmtId="4" fontId="8" fillId="10" borderId="17" applyNumberFormat="0" applyProtection="0">
      <alignment horizontal="right" vertical="center"/>
    </xf>
    <xf numFmtId="4" fontId="8" fillId="33" borderId="17" applyNumberFormat="0" applyProtection="0">
      <alignment horizontal="right" vertical="center"/>
    </xf>
    <xf numFmtId="4" fontId="8" fillId="32" borderId="17" applyNumberFormat="0" applyProtection="0">
      <alignment horizontal="right" vertical="center"/>
    </xf>
    <xf numFmtId="4" fontId="8" fillId="41" borderId="17" applyNumberFormat="0" applyProtection="0">
      <alignment horizontal="right" vertical="center"/>
    </xf>
    <xf numFmtId="4" fontId="8" fillId="8" borderId="17" applyNumberFormat="0" applyProtection="0">
      <alignment horizontal="right" vertical="center"/>
    </xf>
    <xf numFmtId="4" fontId="23" fillId="42" borderId="18" applyNumberFormat="0" applyProtection="0">
      <alignment horizontal="left" vertical="center" indent="1"/>
    </xf>
    <xf numFmtId="4" fontId="8" fillId="4" borderId="0" applyNumberFormat="0" applyProtection="0">
      <alignment horizontal="left" vertical="center" indent="1"/>
    </xf>
    <xf numFmtId="4" fontId="25" fillId="43" borderId="0" applyNumberFormat="0" applyProtection="0">
      <alignment horizontal="left" vertical="center" indent="1"/>
    </xf>
    <xf numFmtId="4" fontId="8" fillId="40" borderId="17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7" fillId="4" borderId="17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27" fillId="43" borderId="19" applyBorder="0"/>
    <xf numFmtId="4" fontId="8" fillId="45" borderId="17" applyNumberFormat="0" applyProtection="0">
      <alignment vertical="center"/>
    </xf>
    <xf numFmtId="4" fontId="28" fillId="45" borderId="17" applyNumberFormat="0" applyProtection="0">
      <alignment vertical="center"/>
    </xf>
    <xf numFmtId="4" fontId="8" fillId="45" borderId="17" applyNumberFormat="0" applyProtection="0">
      <alignment horizontal="left" vertical="center" indent="1"/>
    </xf>
    <xf numFmtId="0" fontId="8" fillId="45" borderId="17" applyNumberFormat="0" applyProtection="0">
      <alignment horizontal="left" vertical="top" indent="1"/>
    </xf>
    <xf numFmtId="4" fontId="8" fillId="4" borderId="17" applyNumberFormat="0" applyProtection="0">
      <alignment horizontal="right" vertical="center"/>
    </xf>
    <xf numFmtId="4" fontId="28" fillId="4" borderId="17" applyNumberFormat="0" applyProtection="0">
      <alignment horizontal="right" vertical="center"/>
    </xf>
    <xf numFmtId="4" fontId="8" fillId="40" borderId="17" applyNumberFormat="0" applyProtection="0">
      <alignment horizontal="left" vertical="center" indent="1"/>
    </xf>
    <xf numFmtId="0" fontId="8" fillId="40" borderId="17" applyNumberFormat="0" applyProtection="0">
      <alignment horizontal="left" vertical="top" indent="1"/>
    </xf>
    <xf numFmtId="4" fontId="29" fillId="46" borderId="0" applyNumberFormat="0" applyProtection="0">
      <alignment horizontal="left" vertical="center" indent="1"/>
    </xf>
    <xf numFmtId="0" fontId="4" fillId="47" borderId="1"/>
    <xf numFmtId="4" fontId="30" fillId="4" borderId="17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/>
    <xf numFmtId="0" fontId="8" fillId="4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9" borderId="0" applyNumberFormat="0" applyBorder="0" applyAlignment="0" applyProtection="0"/>
    <xf numFmtId="0" fontId="8" fillId="4" borderId="0" applyNumberFormat="0" applyBorder="0" applyAlignment="0" applyProtection="0"/>
    <xf numFmtId="0" fontId="8" fillId="50" borderId="0" applyNumberFormat="0" applyBorder="0" applyAlignment="0" applyProtection="0"/>
    <xf numFmtId="0" fontId="40" fillId="51" borderId="0" applyNumberFormat="0" applyBorder="0" applyAlignment="0" applyProtection="0"/>
    <xf numFmtId="0" fontId="40" fillId="5" borderId="0" applyNumberFormat="0" applyBorder="0" applyAlignment="0" applyProtection="0"/>
    <xf numFmtId="0" fontId="40" fillId="52" borderId="0" applyNumberFormat="0" applyBorder="0" applyAlignment="0" applyProtection="0"/>
    <xf numFmtId="0" fontId="40" fillId="53" borderId="0" applyNumberFormat="0" applyBorder="0" applyAlignment="0" applyProtection="0"/>
    <xf numFmtId="0" fontId="40" fillId="54" borderId="0" applyNumberFormat="0" applyBorder="0" applyAlignment="0" applyProtection="0"/>
    <xf numFmtId="0" fontId="40" fillId="50" borderId="0" applyNumberFormat="0" applyBorder="0" applyAlignment="0" applyProtection="0"/>
    <xf numFmtId="0" fontId="8" fillId="55" borderId="0" applyNumberFormat="0" applyBorder="0" applyAlignment="0" applyProtection="0"/>
    <xf numFmtId="0" fontId="8" fillId="40" borderId="0" applyNumberFormat="0" applyBorder="0" applyAlignment="0" applyProtection="0"/>
    <xf numFmtId="0" fontId="8" fillId="32" borderId="0" applyNumberFormat="0" applyBorder="0" applyAlignment="0" applyProtection="0"/>
    <xf numFmtId="0" fontId="8" fillId="56" borderId="0" applyNumberFormat="0" applyBorder="0" applyAlignment="0" applyProtection="0"/>
    <xf numFmtId="0" fontId="8" fillId="43" borderId="0" applyNumberFormat="0" applyBorder="0" applyAlignment="0" applyProtection="0"/>
    <xf numFmtId="0" fontId="8" fillId="50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53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55" fillId="57" borderId="0" applyNumberFormat="0" applyBorder="0" applyAlignment="0" applyProtection="0"/>
    <xf numFmtId="0" fontId="55" fillId="40" borderId="0" applyNumberFormat="0" applyBorder="0" applyAlignment="0" applyProtection="0"/>
    <xf numFmtId="0" fontId="55" fillId="32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9" borderId="0" applyNumberFormat="0" applyBorder="0" applyAlignment="0" applyProtection="0"/>
    <xf numFmtId="0" fontId="41" fillId="58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59" borderId="0" applyNumberFormat="0" applyBorder="0" applyAlignment="0" applyProtection="0"/>
    <xf numFmtId="0" fontId="41" fillId="2" borderId="0" applyNumberFormat="0" applyBorder="0" applyAlignment="0" applyProtection="0"/>
    <xf numFmtId="0" fontId="41" fillId="10" borderId="0" applyNumberFormat="0" applyBorder="0" applyAlignment="0" applyProtection="0"/>
    <xf numFmtId="0" fontId="10" fillId="60" borderId="0" applyNumberFormat="0" applyBorder="0" applyAlignment="0" applyProtection="0"/>
    <xf numFmtId="0" fontId="10" fillId="21" borderId="0" applyNumberFormat="0" applyBorder="0" applyAlignment="0" applyProtection="0"/>
    <xf numFmtId="0" fontId="9" fillId="26" borderId="0" applyNumberFormat="0" applyBorder="0" applyAlignment="0" applyProtection="0"/>
    <xf numFmtId="0" fontId="10" fillId="61" borderId="0" applyNumberFormat="0" applyBorder="0" applyAlignment="0" applyProtection="0"/>
    <xf numFmtId="0" fontId="10" fillId="20" borderId="0" applyNumberFormat="0" applyBorder="0" applyAlignment="0" applyProtection="0"/>
    <xf numFmtId="0" fontId="9" fillId="17" borderId="0" applyNumberFormat="0" applyBorder="0" applyAlignment="0" applyProtection="0"/>
    <xf numFmtId="0" fontId="10" fillId="62" borderId="0" applyNumberFormat="0" applyBorder="0" applyAlignment="0" applyProtection="0"/>
    <xf numFmtId="0" fontId="10" fillId="63" borderId="0" applyNumberFormat="0" applyBorder="0" applyAlignment="0" applyProtection="0"/>
    <xf numFmtId="0" fontId="9" fillId="64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0" fillId="61" borderId="0" applyNumberFormat="0" applyBorder="0" applyAlignment="0" applyProtection="0"/>
    <xf numFmtId="0" fontId="10" fillId="18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9" fillId="24" borderId="0" applyNumberFormat="0" applyBorder="0" applyAlignment="0" applyProtection="0"/>
    <xf numFmtId="0" fontId="10" fillId="19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10" fillId="29" borderId="0" applyNumberFormat="0" applyBorder="0" applyAlignment="0" applyProtection="0"/>
    <xf numFmtId="0" fontId="9" fillId="65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41" fillId="66" borderId="0" applyNumberFormat="0" applyBorder="0" applyAlignment="0" applyProtection="0"/>
    <xf numFmtId="0" fontId="41" fillId="66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59" borderId="0" applyNumberFormat="0" applyBorder="0" applyAlignment="0" applyProtection="0"/>
    <xf numFmtId="0" fontId="41" fillId="59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62" fillId="28" borderId="0" applyNumberFormat="0" applyBorder="0" applyAlignment="0" applyProtection="0"/>
    <xf numFmtId="0" fontId="63" fillId="67" borderId="8" applyNumberFormat="0" applyAlignment="0" applyProtection="0"/>
    <xf numFmtId="0" fontId="13" fillId="24" borderId="10" applyNumberFormat="0" applyAlignment="0" applyProtection="0"/>
    <xf numFmtId="0" fontId="42" fillId="50" borderId="9" applyNumberFormat="0" applyAlignment="0" applyProtection="0"/>
    <xf numFmtId="0" fontId="42" fillId="50" borderId="9" applyNumberFormat="0" applyAlignment="0" applyProtection="0"/>
    <xf numFmtId="0" fontId="43" fillId="55" borderId="11" applyNumberFormat="0" applyAlignment="0" applyProtection="0"/>
    <xf numFmtId="0" fontId="43" fillId="55" borderId="11" applyNumberFormat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56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7" fillId="0" borderId="22" applyNumberFormat="0" applyFill="0" applyAlignment="0" applyProtection="0"/>
    <xf numFmtId="0" fontId="18" fillId="0" borderId="23" applyNumberFormat="0" applyFill="0" applyAlignment="0" applyProtection="0"/>
    <xf numFmtId="0" fontId="19" fillId="29" borderId="8" applyNumberFormat="0" applyAlignment="0" applyProtection="0"/>
    <xf numFmtId="0" fontId="45" fillId="0" borderId="24" applyNumberFormat="0" applyFill="0" applyAlignment="0" applyProtection="0"/>
    <xf numFmtId="0" fontId="46" fillId="70" borderId="10" applyNumberFormat="0" applyAlignment="0" applyProtection="0"/>
    <xf numFmtId="0" fontId="46" fillId="70" borderId="10" applyNumberFormat="0" applyAlignment="0" applyProtection="0"/>
    <xf numFmtId="0" fontId="15" fillId="0" borderId="25" applyNumberFormat="0" applyFill="0" applyAlignment="0" applyProtection="0"/>
    <xf numFmtId="0" fontId="47" fillId="0" borderId="26" applyNumberFormat="0" applyFill="0" applyAlignment="0" applyProtection="0"/>
    <xf numFmtId="0" fontId="48" fillId="0" borderId="13" applyNumberFormat="0" applyFill="0" applyAlignment="0" applyProtection="0"/>
    <xf numFmtId="0" fontId="49" fillId="0" borderId="27" applyNumberFormat="0" applyFill="0" applyAlignment="0" applyProtection="0"/>
    <xf numFmtId="0" fontId="49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" fillId="71" borderId="0"/>
    <xf numFmtId="0" fontId="1" fillId="71" borderId="0"/>
    <xf numFmtId="0" fontId="7" fillId="0" borderId="0"/>
    <xf numFmtId="0" fontId="2" fillId="0" borderId="0"/>
    <xf numFmtId="0" fontId="7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1" fillId="71" borderId="0"/>
    <xf numFmtId="0" fontId="1" fillId="71" borderId="0"/>
    <xf numFmtId="0" fontId="7" fillId="28" borderId="16" applyNumberFormat="0" applyFont="0" applyAlignment="0" applyProtection="0"/>
    <xf numFmtId="0" fontId="1" fillId="28" borderId="8" applyNumberFormat="0" applyFont="0" applyAlignment="0" applyProtection="0"/>
    <xf numFmtId="0" fontId="50" fillId="55" borderId="9" applyNumberFormat="0" applyAlignment="0" applyProtection="0"/>
    <xf numFmtId="0" fontId="22" fillId="67" borderId="11" applyNumberFormat="0" applyAlignment="0" applyProtection="0"/>
    <xf numFmtId="4" fontId="4" fillId="39" borderId="8" applyNumberFormat="0" applyProtection="0">
      <alignment vertical="center"/>
    </xf>
    <xf numFmtId="4" fontId="65" fillId="72" borderId="8" applyNumberFormat="0" applyProtection="0">
      <alignment vertical="center"/>
    </xf>
    <xf numFmtId="4" fontId="4" fillId="72" borderId="8" applyNumberFormat="0" applyProtection="0">
      <alignment horizontal="left" vertical="center" indent="1"/>
    </xf>
    <xf numFmtId="0" fontId="59" fillId="39" borderId="17" applyNumberFormat="0" applyProtection="0">
      <alignment horizontal="left" vertical="top" indent="1"/>
    </xf>
    <xf numFmtId="4" fontId="4" fillId="2" borderId="8" applyNumberFormat="0" applyProtection="0">
      <alignment horizontal="left" vertical="center" indent="1"/>
    </xf>
    <xf numFmtId="4" fontId="4" fillId="5" borderId="8" applyNumberFormat="0" applyProtection="0">
      <alignment horizontal="right" vertical="center"/>
    </xf>
    <xf numFmtId="4" fontId="4" fillId="73" borderId="8" applyNumberFormat="0" applyProtection="0">
      <alignment horizontal="right" vertical="center"/>
    </xf>
    <xf numFmtId="4" fontId="4" fillId="31" borderId="28" applyNumberFormat="0" applyProtection="0">
      <alignment horizontal="right" vertical="center"/>
    </xf>
    <xf numFmtId="4" fontId="4" fillId="9" borderId="8" applyNumberFormat="0" applyProtection="0">
      <alignment horizontal="right" vertical="center"/>
    </xf>
    <xf numFmtId="4" fontId="4" fillId="10" borderId="8" applyNumberFormat="0" applyProtection="0">
      <alignment horizontal="right" vertical="center"/>
    </xf>
    <xf numFmtId="4" fontId="4" fillId="33" borderId="8" applyNumberFormat="0" applyProtection="0">
      <alignment horizontal="right" vertical="center"/>
    </xf>
    <xf numFmtId="4" fontId="4" fillId="32" borderId="8" applyNumberFormat="0" applyProtection="0">
      <alignment horizontal="right" vertical="center"/>
    </xf>
    <xf numFmtId="4" fontId="4" fillId="41" borderId="8" applyNumberFormat="0" applyProtection="0">
      <alignment horizontal="right" vertical="center"/>
    </xf>
    <xf numFmtId="4" fontId="4" fillId="8" borderId="8" applyNumberFormat="0" applyProtection="0">
      <alignment horizontal="right" vertical="center"/>
    </xf>
    <xf numFmtId="4" fontId="4" fillId="42" borderId="28" applyNumberFormat="0" applyProtection="0">
      <alignment horizontal="left" vertical="center" indent="1"/>
    </xf>
    <xf numFmtId="4" fontId="58" fillId="43" borderId="28" applyNumberFormat="0" applyProtection="0">
      <alignment horizontal="left" vertical="center" indent="1"/>
    </xf>
    <xf numFmtId="4" fontId="58" fillId="43" borderId="28" applyNumberFormat="0" applyProtection="0">
      <alignment horizontal="left" vertical="center" indent="1"/>
    </xf>
    <xf numFmtId="4" fontId="4" fillId="40" borderId="8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4" fillId="4" borderId="28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4" fillId="40" borderId="28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4" fillId="55" borderId="8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1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4" fillId="74" borderId="8" applyNumberFormat="0" applyProtection="0">
      <alignment horizontal="left" vertical="center" indent="1"/>
    </xf>
    <xf numFmtId="0" fontId="4" fillId="74" borderId="8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1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4" fillId="6" borderId="8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1" fillId="6" borderId="17" applyNumberFormat="0" applyProtection="0">
      <alignment horizontal="left" vertical="top" indent="1"/>
    </xf>
    <xf numFmtId="0" fontId="4" fillId="4" borderId="8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1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1" fillId="44" borderId="29" applyNumberFormat="0">
      <protection locked="0"/>
    </xf>
    <xf numFmtId="4" fontId="57" fillId="45" borderId="17" applyNumberFormat="0" applyProtection="0">
      <alignment vertical="center"/>
    </xf>
    <xf numFmtId="4" fontId="65" fillId="75" borderId="1" applyNumberFormat="0" applyProtection="0">
      <alignment vertical="center"/>
    </xf>
    <xf numFmtId="4" fontId="57" fillId="55" borderId="17" applyNumberFormat="0" applyProtection="0">
      <alignment horizontal="left" vertical="center" indent="1"/>
    </xf>
    <xf numFmtId="0" fontId="57" fillId="45" borderId="17" applyNumberFormat="0" applyProtection="0">
      <alignment horizontal="left" vertical="top" indent="1"/>
    </xf>
    <xf numFmtId="4" fontId="4" fillId="0" borderId="8" applyNumberFormat="0" applyProtection="0">
      <alignment horizontal="right" vertical="center"/>
    </xf>
    <xf numFmtId="4" fontId="65" fillId="76" borderId="8" applyNumberFormat="0" applyProtection="0">
      <alignment horizontal="right" vertical="center"/>
    </xf>
    <xf numFmtId="4" fontId="4" fillId="2" borderId="8" applyNumberFormat="0" applyProtection="0">
      <alignment horizontal="left" vertical="center" indent="1"/>
    </xf>
    <xf numFmtId="0" fontId="57" fillId="40" borderId="17" applyNumberFormat="0" applyProtection="0">
      <alignment horizontal="left" vertical="top" indent="1"/>
    </xf>
    <xf numFmtId="4" fontId="60" fillId="46" borderId="28" applyNumberFormat="0" applyProtection="0">
      <alignment horizontal="left" vertical="center" indent="1"/>
    </xf>
    <xf numFmtId="4" fontId="61" fillId="44" borderId="8" applyNumberFormat="0" applyProtection="0">
      <alignment horizontal="right" vertical="center"/>
    </xf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4" fillId="45" borderId="16" applyNumberFormat="0" applyFont="0" applyAlignment="0" applyProtection="0"/>
    <xf numFmtId="0" fontId="2" fillId="45" borderId="16" applyNumberFormat="0" applyFont="0" applyAlignment="0" applyProtection="0"/>
    <xf numFmtId="0" fontId="64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0" borderId="0" xfId="0" applyNumberFormat="1" applyFont="1"/>
    <xf numFmtId="3" fontId="2" fillId="0" borderId="0" xfId="0" applyNumberFormat="1" applyFont="1"/>
    <xf numFmtId="0" fontId="5" fillId="0" borderId="0" xfId="3" applyFont="1" applyAlignment="1">
      <alignment vertical="center"/>
    </xf>
    <xf numFmtId="3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0" fontId="2" fillId="0" borderId="21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" fontId="3" fillId="0" borderId="0" xfId="0" applyNumberFormat="1" applyFont="1"/>
    <xf numFmtId="4" fontId="34" fillId="0" borderId="0" xfId="0" applyNumberFormat="1" applyFont="1"/>
    <xf numFmtId="0" fontId="33" fillId="0" borderId="1" xfId="0" applyFont="1" applyBorder="1" applyAlignment="1">
      <alignment horizontal="left" vertical="center" wrapText="1"/>
    </xf>
    <xf numFmtId="3" fontId="36" fillId="0" borderId="7" xfId="88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 wrapText="1"/>
    </xf>
    <xf numFmtId="0" fontId="37" fillId="0" borderId="0" xfId="0" applyFont="1"/>
    <xf numFmtId="4" fontId="5" fillId="0" borderId="1" xfId="0" applyNumberFormat="1" applyFont="1" applyBorder="1" applyAlignment="1">
      <alignment horizontal="right" vertical="center" wrapText="1"/>
    </xf>
    <xf numFmtId="0" fontId="38" fillId="0" borderId="0" xfId="0" applyFont="1"/>
    <xf numFmtId="4" fontId="3" fillId="48" borderId="0" xfId="0" applyNumberFormat="1" applyFont="1" applyFill="1"/>
    <xf numFmtId="3" fontId="39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262">
    <cellStyle name="20% - Accent1" xfId="89" xr:uid="{4925CB71-15C7-4122-A54B-859402644339}"/>
    <cellStyle name="20% - Accent2" xfId="90" xr:uid="{3B4A8102-0396-4100-A691-97F9281BED01}"/>
    <cellStyle name="20% - Accent3" xfId="91" xr:uid="{A5AB8D13-A6DD-425F-842D-092838C880FB}"/>
    <cellStyle name="20% - Accent4" xfId="92" xr:uid="{5E015ACE-BF93-4BC7-B3E8-9918325B2D1B}"/>
    <cellStyle name="20% - Accent5" xfId="93" xr:uid="{BEA82253-E442-4004-BFCE-812AAE599EBB}"/>
    <cellStyle name="20% - Accent6" xfId="94" xr:uid="{61006A5B-26A2-4FD6-8EE8-00F0787717B9}"/>
    <cellStyle name="20% - akcent 1 2" xfId="95" xr:uid="{F5E7028D-8D3E-4BEE-BA3A-BEACCAC49A83}"/>
    <cellStyle name="20% - akcent 2 2" xfId="96" xr:uid="{D31C5B25-A13D-4EFB-9C37-46AD404EE875}"/>
    <cellStyle name="20% - akcent 3 2" xfId="97" xr:uid="{F1E45015-090B-4122-8F03-10A0F5CD2C33}"/>
    <cellStyle name="20% - akcent 4 2" xfId="98" xr:uid="{B8A7232C-D8EF-4431-A565-915FDF290420}"/>
    <cellStyle name="20% - akcent 5 2" xfId="99" xr:uid="{7B80033D-59BD-4A54-8AED-DA0C209D4A55}"/>
    <cellStyle name="20% - akcent 6 2" xfId="100" xr:uid="{07873230-1B5B-4FF6-86B2-38F953F5B6D8}"/>
    <cellStyle name="40% - Accent1" xfId="101" xr:uid="{9F970C11-1826-4450-A800-194C96F83ABB}"/>
    <cellStyle name="40% - Accent2" xfId="102" xr:uid="{EA1C124A-5B26-4FFE-9007-03858607999A}"/>
    <cellStyle name="40% - Accent3" xfId="103" xr:uid="{0226A0FF-E64A-4B98-8698-69C0DAF281E6}"/>
    <cellStyle name="40% - Accent4" xfId="104" xr:uid="{106723CD-1B75-403D-A15D-56D56E709D3C}"/>
    <cellStyle name="40% - Accent5" xfId="105" xr:uid="{82F07893-A358-4A4E-B61C-5DABA2A27473}"/>
    <cellStyle name="40% - Accent6" xfId="106" xr:uid="{C2E98BF4-5CE6-40DB-BF74-0B7E816BAB5A}"/>
    <cellStyle name="40% - akcent 1 2" xfId="107" xr:uid="{AF6B89C7-5EFF-44E9-894A-97122681F310}"/>
    <cellStyle name="40% - akcent 2 2" xfId="108" xr:uid="{5B3E9835-E9DE-4778-B128-6D1740A2B53A}"/>
    <cellStyle name="40% - akcent 3 2" xfId="109" xr:uid="{B7E06E29-DBEF-4EBB-8022-CEF0C098A422}"/>
    <cellStyle name="40% - akcent 4 2" xfId="110" xr:uid="{A6496D9A-50F4-4428-B73D-5C66ACFD0E20}"/>
    <cellStyle name="40% - akcent 5 2" xfId="111" xr:uid="{7B2E1A98-C257-4047-8183-514EA7D6016F}"/>
    <cellStyle name="40% - akcent 6 2" xfId="112" xr:uid="{0DD5FA9F-9736-4078-A174-559541C098B8}"/>
    <cellStyle name="60% - Accent1" xfId="113" xr:uid="{554821D6-D854-4D5C-8E1B-75281793A0E4}"/>
    <cellStyle name="60% - Accent2" xfId="114" xr:uid="{B4AECF24-A595-4FC2-8C53-09D507FED27F}"/>
    <cellStyle name="60% - Accent3" xfId="115" xr:uid="{94C4FA3B-0D2C-43FD-AAC8-B6F0736ADA1D}"/>
    <cellStyle name="60% - Accent4" xfId="116" xr:uid="{70DC578F-75E9-423B-8BB1-805E30C93331}"/>
    <cellStyle name="60% - Accent5" xfId="117" xr:uid="{1CE80A6C-8A05-4580-95AB-EE5456E2EEDA}"/>
    <cellStyle name="60% - Accent6" xfId="118" xr:uid="{7827FAEE-ADEE-4BCC-94F6-88C4A68A9816}"/>
    <cellStyle name="60% - akcent 1 2" xfId="119" xr:uid="{742D6FA7-0757-4D21-8F92-BB5CFC831FA1}"/>
    <cellStyle name="60% - akcent 2 2" xfId="120" xr:uid="{DFAF90E0-C00F-4414-94F8-365D44E75402}"/>
    <cellStyle name="60% - akcent 3 2" xfId="121" xr:uid="{C425BDC9-56C8-4F24-A113-4BD3D6ED4B49}"/>
    <cellStyle name="60% - akcent 4 2" xfId="122" xr:uid="{57CEAC5F-FBA4-43FD-9CEB-67A55E562FF6}"/>
    <cellStyle name="60% - akcent 5 2" xfId="123" xr:uid="{34A88D81-F5CC-492E-8442-FE11EC9C18C0}"/>
    <cellStyle name="60% - akcent 6 2" xfId="124" xr:uid="{A53D1528-0005-4174-A742-01EB6DFB95FA}"/>
    <cellStyle name="Accent1" xfId="4" xr:uid="{D6D64C07-D67C-48C2-ADFA-B8037CD5952F}"/>
    <cellStyle name="Accent1 - 20%" xfId="5" xr:uid="{350EDA51-10A5-4BCD-8FDF-29BB4038C24E}"/>
    <cellStyle name="Accent1 - 20% 2" xfId="125" xr:uid="{70165AF9-B7D6-4360-9F97-54442454ABEC}"/>
    <cellStyle name="Accent1 - 40%" xfId="6" xr:uid="{AC6A8BAF-C03F-4D52-B537-7A5E989D0DE2}"/>
    <cellStyle name="Accent1 - 40% 2" xfId="126" xr:uid="{4CBE18FC-FB6D-4A4B-9065-9E67BBDAA0B7}"/>
    <cellStyle name="Accent1 - 60%" xfId="7" xr:uid="{6E8B5087-2419-405D-BF0A-E9F5DA2E2C1F}"/>
    <cellStyle name="Accent1 - 60% 2" xfId="127" xr:uid="{D3B4869A-EEE1-4BA9-8328-42692BB7E783}"/>
    <cellStyle name="Accent2" xfId="8" xr:uid="{6593F647-4652-4342-9C55-25BD8F31B6A7}"/>
    <cellStyle name="Accent2 - 20%" xfId="9" xr:uid="{98118CCF-3F66-44EA-83AB-24BCCE46F22F}"/>
    <cellStyle name="Accent2 - 20% 2" xfId="128" xr:uid="{29FCD615-41F2-4332-8D5E-30467CB08774}"/>
    <cellStyle name="Accent2 - 40%" xfId="10" xr:uid="{305BEF3C-2CF9-4716-B1CF-FA1E152F0362}"/>
    <cellStyle name="Accent2 - 40% 2" xfId="129" xr:uid="{06C34E32-5871-47F5-B2D7-C63E42A429D9}"/>
    <cellStyle name="Accent2 - 60%" xfId="11" xr:uid="{EFAFDB9D-8B6E-4B2D-A887-4E316E13F14B}"/>
    <cellStyle name="Accent2 - 60% 2" xfId="130" xr:uid="{EC2C20F9-0D92-4CB9-8C76-8231C32C3069}"/>
    <cellStyle name="Accent3" xfId="12" xr:uid="{DA9D3A60-293B-4C5F-BC0A-6AF2BFC4A19D}"/>
    <cellStyle name="Accent3 - 20%" xfId="13" xr:uid="{E38DB5DE-3950-417C-A76E-5521FD75E866}"/>
    <cellStyle name="Accent3 - 20% 2" xfId="131" xr:uid="{177096A7-5249-4E3C-9923-CD8F5AE9A50F}"/>
    <cellStyle name="Accent3 - 40%" xfId="14" xr:uid="{76643542-404B-4922-80C8-5DB869FFEC3A}"/>
    <cellStyle name="Accent3 - 40% 2" xfId="132" xr:uid="{8899BA28-424F-4D2F-BFA2-98C337702D7B}"/>
    <cellStyle name="Accent3 - 60%" xfId="15" xr:uid="{E06C07CA-C5B3-4822-80F6-2850985081D4}"/>
    <cellStyle name="Accent3 - 60% 2" xfId="133" xr:uid="{4E4862AF-F755-4912-B57A-3445A11EFCA4}"/>
    <cellStyle name="Accent3 2" xfId="134" xr:uid="{8319A013-36D9-42E9-8CD8-DAD05DE8825A}"/>
    <cellStyle name="Accent3 3" xfId="135" xr:uid="{4AB5546D-3BC9-40ED-A9FA-A3DE8C43DBAE}"/>
    <cellStyle name="Accent3_PLAN_2011" xfId="136" xr:uid="{3D6905AF-0775-4C1C-863D-38A30B48456D}"/>
    <cellStyle name="Accent4" xfId="16" xr:uid="{A9B2BC8A-D5A4-4AA6-BB39-841172057584}"/>
    <cellStyle name="Accent4 - 20%" xfId="17" xr:uid="{EA8A1896-D313-44EE-9B80-E566DA0473C8}"/>
    <cellStyle name="Accent4 - 20% 2" xfId="137" xr:uid="{CC9174CF-6F15-43B6-82B7-AB8662395CC6}"/>
    <cellStyle name="Accent4 - 40%" xfId="18" xr:uid="{331ABD4F-94E1-427C-A200-8A19F0E33E0F}"/>
    <cellStyle name="Accent4 - 40% 2" xfId="138" xr:uid="{CA915438-5C6C-4EFB-841F-F2BC01348A3F}"/>
    <cellStyle name="Accent4 - 60%" xfId="19" xr:uid="{8A4F99F0-206A-489F-A87B-12A6819519D8}"/>
    <cellStyle name="Accent4 - 60% 2" xfId="139" xr:uid="{A1EE0D94-6A69-41FE-AB9F-41D06B07B6BB}"/>
    <cellStyle name="Accent4 2" xfId="140" xr:uid="{ACD72E51-63D6-444B-A949-DE32A696E7BD}"/>
    <cellStyle name="Accent4 3" xfId="141" xr:uid="{0EE28E56-0065-434A-AF29-88D0DBCDBA17}"/>
    <cellStyle name="Accent4_PLAN_2011" xfId="142" xr:uid="{DB327239-E9B9-4D6C-84A3-BC85100921A5}"/>
    <cellStyle name="Accent5" xfId="20" xr:uid="{BE2C3AA6-1616-40E3-B262-52A53D5E0677}"/>
    <cellStyle name="Accent5 - 20%" xfId="21" xr:uid="{9A6F468E-1056-4100-BE92-6DDEB3127714}"/>
    <cellStyle name="Accent5 - 20% 2" xfId="143" xr:uid="{DD5BC327-C2C5-473B-9B95-BACB1217E5C6}"/>
    <cellStyle name="Accent5 - 40%" xfId="22" xr:uid="{51E3C326-BFCB-4B9B-AEE1-50C0C4BE5AEC}"/>
    <cellStyle name="Accent5 - 60%" xfId="23" xr:uid="{4C59928E-4B95-4A03-A28B-69B160F1CC80}"/>
    <cellStyle name="Accent5 - 60% 2" xfId="144" xr:uid="{858EEF4B-E81E-41A3-8228-0EDADABF12E6}"/>
    <cellStyle name="Accent5 2" xfId="145" xr:uid="{F5E93016-F985-4E72-B845-8F70F1DA3172}"/>
    <cellStyle name="Accent5 3" xfId="146" xr:uid="{F6A35D01-820F-44AA-A640-ACB495E3647E}"/>
    <cellStyle name="Accent5_PLAN_2011" xfId="147" xr:uid="{FFD749A7-BF81-4CA5-9B87-29D89D9FFEE2}"/>
    <cellStyle name="Accent6" xfId="24" xr:uid="{4E2FB298-A94C-4A33-AB24-A96653ADB386}"/>
    <cellStyle name="Accent6 - 20%" xfId="25" xr:uid="{98C811DA-0E6B-4B10-BBF1-13666197E2ED}"/>
    <cellStyle name="Accent6 - 40%" xfId="26" xr:uid="{00F77795-6ACB-4AB2-881F-75B592245B88}"/>
    <cellStyle name="Accent6 - 40% 2" xfId="148" xr:uid="{47DC72D6-2B9F-47FA-8633-0C4FDA8DFE29}"/>
    <cellStyle name="Accent6 - 60%" xfId="27" xr:uid="{03D58C26-7FE7-44E0-8120-5A1DAA0DD746}"/>
    <cellStyle name="Accent6 - 60% 2" xfId="149" xr:uid="{AFE107DA-52B9-407E-95FE-E57474D1732B}"/>
    <cellStyle name="Accent6 2" xfId="150" xr:uid="{53F86BBD-185A-48B2-A826-4391FCE7545F}"/>
    <cellStyle name="Accent6 3" xfId="151" xr:uid="{08AF3D43-9CCA-49C2-89DD-1ACB71C9251F}"/>
    <cellStyle name="Accent6_PLAN_2011" xfId="152" xr:uid="{8F927A61-F94B-4ACE-A075-7E4EE5A002CB}"/>
    <cellStyle name="Akcent 1 2" xfId="154" xr:uid="{0DE333B8-1765-41B4-BAAC-5EE88EB8A8F7}"/>
    <cellStyle name="Akcent 1 3" xfId="153" xr:uid="{CB799854-A26E-40AA-BC98-103A35D87B49}"/>
    <cellStyle name="Akcent 2 2" xfId="156" xr:uid="{7290431F-B0E0-4FD5-ADFF-1398435A4F40}"/>
    <cellStyle name="Akcent 2 3" xfId="155" xr:uid="{FD3D0186-6333-4533-B557-F89EF9D57F9F}"/>
    <cellStyle name="Akcent 3 2" xfId="158" xr:uid="{00961FDB-8370-483F-BE26-339143FB3635}"/>
    <cellStyle name="Akcent 3 3" xfId="157" xr:uid="{50D19C4D-183C-407C-B3F1-95B5A6A721C9}"/>
    <cellStyle name="Akcent 4 2" xfId="160" xr:uid="{B25CCCEA-16D0-405B-9C90-087C008C7B78}"/>
    <cellStyle name="Akcent 4 3" xfId="159" xr:uid="{02375B4B-F0C8-4F2E-B36F-8C1A49849A3F}"/>
    <cellStyle name="Akcent 5 2" xfId="162" xr:uid="{D1813D07-DA34-415C-BDC7-D3D7321F1971}"/>
    <cellStyle name="Akcent 5 3" xfId="161" xr:uid="{50CA7D8C-7501-470E-8AD8-621A412177C6}"/>
    <cellStyle name="Akcent 6 2" xfId="164" xr:uid="{0E32ECF7-2CCE-4731-ABFC-44600EA96619}"/>
    <cellStyle name="Akcent 6 3" xfId="163" xr:uid="{FE1935F7-B7FD-43DE-8450-B57E9FFBD8FB}"/>
    <cellStyle name="Bad" xfId="28" xr:uid="{FE5739AD-3D36-4C37-9315-EC31EA1D7B83}"/>
    <cellStyle name="Bad 2" xfId="165" xr:uid="{440ED748-DB2C-4E88-89EC-D060D4B56AB8}"/>
    <cellStyle name="Calculation" xfId="29" xr:uid="{8F7B465D-907D-4C47-A473-9CB6906449D3}"/>
    <cellStyle name="Calculation 2" xfId="166" xr:uid="{D59E4A49-15A0-41D6-AC25-7967DB7F4CE9}"/>
    <cellStyle name="Check Cell" xfId="30" xr:uid="{BE6C9187-4FD2-440E-9A48-E9A9F02C4893}"/>
    <cellStyle name="Check Cell 2" xfId="167" xr:uid="{25B635F2-326E-4325-B841-6FDE01E57F91}"/>
    <cellStyle name="Dane wejściowe 2" xfId="169" xr:uid="{0F6C17BE-D447-415A-BBE4-C855999A9705}"/>
    <cellStyle name="Dane wejściowe 3" xfId="168" xr:uid="{31473907-2C3D-4471-A673-21B5D43D5E25}"/>
    <cellStyle name="Dane wyjściowe 2" xfId="171" xr:uid="{5923E3B1-37FC-4856-9F6D-A3D9A3FD2A9B}"/>
    <cellStyle name="Dane wyjściowe 3" xfId="170" xr:uid="{CD0B92AE-8BCB-4A40-A395-D282352D93D8}"/>
    <cellStyle name="Emphasis 1" xfId="31" xr:uid="{50FA58CB-E9EC-4684-A345-8445995D6171}"/>
    <cellStyle name="Emphasis 1 2" xfId="172" xr:uid="{0761A5D0-8097-487F-BA56-93F2AF80519E}"/>
    <cellStyle name="Emphasis 2" xfId="32" xr:uid="{9CCC13A4-4E6C-476E-9F32-652B769B39AD}"/>
    <cellStyle name="Emphasis 2 2" xfId="173" xr:uid="{62C5A7C5-3770-4F59-964C-ABADDDBE8D2B}"/>
    <cellStyle name="Emphasis 3" xfId="33" xr:uid="{D7FA80A5-84CC-4278-B099-FAC3C7EB8DCB}"/>
    <cellStyle name="Explanatory Text" xfId="174" xr:uid="{57716851-F910-4331-B6F7-C32272B241EE}"/>
    <cellStyle name="Good" xfId="34" xr:uid="{FD571BDF-EB6F-4613-850F-073E6E53E065}"/>
    <cellStyle name="Good 2" xfId="175" xr:uid="{BE6F5BB2-8AB1-4023-ADB2-24D00C424AC2}"/>
    <cellStyle name="Heading 1" xfId="35" xr:uid="{6D93EFDB-780E-4103-95CC-F426C1178246}"/>
    <cellStyle name="Heading 2" xfId="36" xr:uid="{95F2C862-8B27-4123-8C2B-652D66924116}"/>
    <cellStyle name="Heading 2 2" xfId="176" xr:uid="{AF8FECFC-1200-48AF-A26C-57C10240E5D3}"/>
    <cellStyle name="Heading 3" xfId="37" xr:uid="{6205AACA-3609-454F-99F9-458A073ABC0B}"/>
    <cellStyle name="Heading 3 2" xfId="177" xr:uid="{D57C41E6-87D2-42E0-8CF6-1225B7E93642}"/>
    <cellStyle name="Heading 4" xfId="38" xr:uid="{66F7258E-7866-4C6B-AA2E-631C57408AB1}"/>
    <cellStyle name="Input" xfId="39" xr:uid="{1BDA66BC-8921-4B3B-B5C3-E5E6FD5A40D9}"/>
    <cellStyle name="Input 2" xfId="178" xr:uid="{09208C5E-A35D-4D4E-96F1-6EC270CA1A85}"/>
    <cellStyle name="Komórka połączona 2" xfId="179" xr:uid="{6B612874-925B-4E37-B4FE-246F831FB20D}"/>
    <cellStyle name="Komórka zaznaczona 2" xfId="181" xr:uid="{5E76F2CD-EAAF-4675-AD8D-1B98B1CF7C90}"/>
    <cellStyle name="Komórka zaznaczona 3" xfId="180" xr:uid="{069F1FB4-CC81-490F-92E5-A6D0675CADE5}"/>
    <cellStyle name="Linked Cell" xfId="40" xr:uid="{5449AD2D-EA69-420D-9368-C3F1517E7CEB}"/>
    <cellStyle name="Linked Cell 2" xfId="182" xr:uid="{B3ACA009-7D82-40AA-94A1-60233219E37E}"/>
    <cellStyle name="Nagłówek 1 2" xfId="183" xr:uid="{CFD21A4A-3764-42DD-85EE-69E66C45B37B}"/>
    <cellStyle name="Nagłówek 2 2" xfId="184" xr:uid="{5293F1D2-6AD4-4A66-A1BC-CCB1D3BC9119}"/>
    <cellStyle name="Nagłówek 3 2" xfId="185" xr:uid="{3AEFBAB7-37B1-4A5C-9776-BC524D89F04A}"/>
    <cellStyle name="Nagłówek 4 2" xfId="186" xr:uid="{6FE6B7CF-75DA-4221-81B3-D6B0E4A63DA2}"/>
    <cellStyle name="Neutral" xfId="41" xr:uid="{B9DF5A86-2CCB-4F50-A4C2-A87DD747044E}"/>
    <cellStyle name="Neutral 2" xfId="187" xr:uid="{D1321C99-46B4-4A89-9B9B-1926F4B36BC1}"/>
    <cellStyle name="Normalny" xfId="0" builtinId="0"/>
    <cellStyle name="Normalny 10" xfId="188" xr:uid="{A3A7C5F5-23A7-4CAD-8945-552321AAB64B}"/>
    <cellStyle name="Normalny 11" xfId="189" xr:uid="{358E6523-F0B4-40C2-A0A5-94B0B36C359C}"/>
    <cellStyle name="Normalny 2" xfId="3" xr:uid="{CF0F68F1-C4A0-42D5-98FF-DCFCF9274650}"/>
    <cellStyle name="Normalny 2 2" xfId="190" xr:uid="{B89E1E8C-6C1B-4E44-A0A9-91C0F119DCC3}"/>
    <cellStyle name="Normalny 2_NOWE" xfId="191" xr:uid="{B0762302-CDA7-4F4D-95FD-CCEED191DF48}"/>
    <cellStyle name="Normalny 3" xfId="88" xr:uid="{78D20C64-D340-45A4-A1B6-BCE3E837D109}"/>
    <cellStyle name="Normalny 3 2" xfId="192" xr:uid="{845ED270-33C6-4E01-8A32-9509C63F1FAF}"/>
    <cellStyle name="Normalny 4" xfId="193" xr:uid="{4C909008-CAA6-48BC-8EDC-17E49F880406}"/>
    <cellStyle name="Normalny 5" xfId="194" xr:uid="{D00E689B-FBB0-4B77-8013-DCE15026C853}"/>
    <cellStyle name="Normalny 6" xfId="195" xr:uid="{FF6A2D5F-74FE-4C61-BD98-0B74854A1CF1}"/>
    <cellStyle name="Normalny 7" xfId="196" xr:uid="{AE9BCC1B-33DF-40EF-8AD9-B91564558A39}"/>
    <cellStyle name="Normalny 8" xfId="197" xr:uid="{23602524-FAB3-44CF-A18C-5E753E11863A}"/>
    <cellStyle name="Normalny 9" xfId="198" xr:uid="{C1180B2F-1F07-4906-8B6A-4E8D4B25CC27}"/>
    <cellStyle name="Note" xfId="42" xr:uid="{C2B79214-80CD-4F10-AF6F-4B622C73DEAC}"/>
    <cellStyle name="Note 2" xfId="199" xr:uid="{E29D4CD6-7072-4D76-887E-77B617920762}"/>
    <cellStyle name="Note 3" xfId="200" xr:uid="{A1650DFC-ADC6-4EFA-A457-EC0A469CA244}"/>
    <cellStyle name="Obliczenia 2" xfId="201" xr:uid="{A1108B9F-5A5F-40EA-9A13-AAD8194D8431}"/>
    <cellStyle name="Output" xfId="43" xr:uid="{2617593D-C8B5-4D6E-B081-0306ADCD8C1F}"/>
    <cellStyle name="Output 2" xfId="202" xr:uid="{D10ABD70-34D5-466A-A585-E2C74E67F75E}"/>
    <cellStyle name="SAPBEXaggData" xfId="44" xr:uid="{6D1F24EB-A415-410D-BF11-28A99D3C04E8}"/>
    <cellStyle name="SAPBEXaggData 2" xfId="203" xr:uid="{AED142F0-FB43-4F6F-8FD9-4F5ED0B33E0C}"/>
    <cellStyle name="SAPBEXaggDataEmph" xfId="45" xr:uid="{707B73EC-64A4-462F-833E-E3DA5448B1D6}"/>
    <cellStyle name="SAPBEXaggDataEmph 2" xfId="204" xr:uid="{3DABB48F-D789-417F-8EBE-AC90C881E6C8}"/>
    <cellStyle name="SAPBEXaggItem" xfId="46" xr:uid="{9105D621-FA54-420C-9263-28EFCCB439DE}"/>
    <cellStyle name="SAPBEXaggItem 2" xfId="205" xr:uid="{EB22F623-9217-41FE-813E-C626329DA763}"/>
    <cellStyle name="SAPBEXaggItemX" xfId="47" xr:uid="{BAE68021-731C-4816-B81A-10167D8A76A5}"/>
    <cellStyle name="SAPBEXaggItemX 2" xfId="206" xr:uid="{02D9D822-3217-489B-B01D-5FB7C7E51425}"/>
    <cellStyle name="SAPBEXchaText" xfId="48" xr:uid="{1BD46A73-97AB-4DAC-9C74-C4465557D072}"/>
    <cellStyle name="SAPBEXchaText 2" xfId="207" xr:uid="{10114376-0EB9-4D70-BE67-D494574B08FC}"/>
    <cellStyle name="SAPBEXexcBad7" xfId="49" xr:uid="{B4D5D73E-EF22-4710-8F68-2DA1D515D1DF}"/>
    <cellStyle name="SAPBEXexcBad7 2" xfId="208" xr:uid="{7BA3E2D9-41C4-47F9-8F86-2944EB4BCD06}"/>
    <cellStyle name="SAPBEXexcBad8" xfId="50" xr:uid="{F7160281-850D-4D16-8BF6-AD443DF3A3CC}"/>
    <cellStyle name="SAPBEXexcBad8 2" xfId="209" xr:uid="{BEA04367-6ED0-4997-8A4B-DE92871B3E68}"/>
    <cellStyle name="SAPBEXexcBad9" xfId="51" xr:uid="{16B62709-67D5-4832-AB2D-219823C92E2A}"/>
    <cellStyle name="SAPBEXexcBad9 2" xfId="210" xr:uid="{31D08571-59BF-43BC-9513-1F009803A6E2}"/>
    <cellStyle name="SAPBEXexcCritical4" xfId="52" xr:uid="{5EB30EE0-B24E-4735-BA6E-67F2DE8B8FAC}"/>
    <cellStyle name="SAPBEXexcCritical4 2" xfId="211" xr:uid="{867146A6-9EB4-4325-AC54-4D3BB3885C8B}"/>
    <cellStyle name="SAPBEXexcCritical5" xfId="53" xr:uid="{5AC947DC-31D4-43F7-8989-0B4424C7FB83}"/>
    <cellStyle name="SAPBEXexcCritical5 2" xfId="212" xr:uid="{ADE7AF2F-0DAA-4ABC-B51E-EC3D9559467A}"/>
    <cellStyle name="SAPBEXexcCritical6" xfId="54" xr:uid="{BC812537-AC21-4163-8689-5803F41947C2}"/>
    <cellStyle name="SAPBEXexcCritical6 2" xfId="213" xr:uid="{4A50B490-BD84-49E4-ACEA-8F7DA6A16699}"/>
    <cellStyle name="SAPBEXexcGood1" xfId="55" xr:uid="{610C8E1D-60A6-4955-9B40-97508D8AA0F8}"/>
    <cellStyle name="SAPBEXexcGood1 2" xfId="214" xr:uid="{6929FA0B-F87C-4A94-A52B-A3732F8A3B9F}"/>
    <cellStyle name="SAPBEXexcGood2" xfId="56" xr:uid="{942C24E5-EB92-4C2F-9A28-8292BDF3EAD9}"/>
    <cellStyle name="SAPBEXexcGood2 2" xfId="215" xr:uid="{0550595F-529E-44A4-AB8B-F7FB51A091E2}"/>
    <cellStyle name="SAPBEXexcGood3" xfId="57" xr:uid="{0514F631-2614-4F6D-9D66-6243B52CE458}"/>
    <cellStyle name="SAPBEXexcGood3 2" xfId="216" xr:uid="{EEBFCD5D-6D0D-42FB-99AB-45C400815881}"/>
    <cellStyle name="SAPBEXfilterDrill" xfId="58" xr:uid="{AE3C360B-A072-4A26-A4E5-BEB1D8AC56EA}"/>
    <cellStyle name="SAPBEXfilterDrill 2" xfId="217" xr:uid="{38229572-DF80-469C-9286-2F94AB3FC228}"/>
    <cellStyle name="SAPBEXfilterItem" xfId="59" xr:uid="{EDEED310-517D-44C0-8649-2B0D7125497E}"/>
    <cellStyle name="SAPBEXfilterItem 2" xfId="218" xr:uid="{130FB93E-61C1-4236-8BBF-23D1DF6BFFD0}"/>
    <cellStyle name="SAPBEXfilterText" xfId="60" xr:uid="{E1372BB9-B8BF-4113-9DF5-0CC472BF47E6}"/>
    <cellStyle name="SAPBEXfilterText 2" xfId="219" xr:uid="{48A08523-001B-46BE-AD3A-19B5168D4B37}"/>
    <cellStyle name="SAPBEXformats" xfId="61" xr:uid="{8EB3DD52-B5DC-4E82-9FF3-6EA6C50B438D}"/>
    <cellStyle name="SAPBEXformats 2" xfId="220" xr:uid="{4DE3CC3C-47A5-42AF-9C13-DFBDB1BBA5F7}"/>
    <cellStyle name="SAPBEXheaderItem" xfId="62" xr:uid="{7F4797B3-7D63-4789-8507-03B57F7CB2C5}"/>
    <cellStyle name="SAPBEXheaderItem 2" xfId="221" xr:uid="{5802E300-61E0-47A3-A5FC-0FCB670D1A4D}"/>
    <cellStyle name="SAPBEXheaderItem 3" xfId="222" xr:uid="{669B5750-9D76-4F5E-A6A9-B3BB2DC24126}"/>
    <cellStyle name="SAPBEXheaderText" xfId="63" xr:uid="{FB6276B5-2F26-4CBD-82C4-B772AE15A258}"/>
    <cellStyle name="SAPBEXheaderText 2" xfId="223" xr:uid="{EB0EEDAD-16EC-4139-A1E8-BC2F20A57C57}"/>
    <cellStyle name="SAPBEXheaderText 3" xfId="224" xr:uid="{E013A261-3919-4663-804C-DB6E3DE3BAF5}"/>
    <cellStyle name="SAPBEXHLevel0" xfId="64" xr:uid="{09639EEF-1F40-431A-A304-3E88FEF7DDE9}"/>
    <cellStyle name="SAPBEXHLevel0 2" xfId="225" xr:uid="{F904383C-E52C-48FF-8D19-96034203896A}"/>
    <cellStyle name="SAPBEXHLevel0 3" xfId="226" xr:uid="{0FB2AEC1-C30C-4B16-BCB0-4A10BC884F1A}"/>
    <cellStyle name="SAPBEXHLevel0X" xfId="65" xr:uid="{626FA090-F837-45F3-97AE-64BA38112EDE}"/>
    <cellStyle name="SAPBEXHLevel0X 2" xfId="227" xr:uid="{B83E3184-C0E2-447D-BF3D-F8A0721A9502}"/>
    <cellStyle name="SAPBEXHLevel0X 3" xfId="228" xr:uid="{8AAA8F84-CEC6-4B8D-B911-B40BDBD7E214}"/>
    <cellStyle name="SAPBEXHLevel1" xfId="66" xr:uid="{B6066EEF-14A5-489B-941D-29C8067FEB39}"/>
    <cellStyle name="SAPBEXHLevel1 2" xfId="229" xr:uid="{71FB7853-1FFD-4246-A59C-B00A67B80457}"/>
    <cellStyle name="SAPBEXHLevel1 3" xfId="230" xr:uid="{6AA5BD42-B58F-4242-81B7-99D21F257B54}"/>
    <cellStyle name="SAPBEXHLevel1_Wydruk" xfId="231" xr:uid="{1733FE62-3CB6-4C0D-86B1-43F6879A5330}"/>
    <cellStyle name="SAPBEXHLevel1X" xfId="67" xr:uid="{A53D8762-CF0F-4CA9-B457-72FE11109845}"/>
    <cellStyle name="SAPBEXHLevel1X 2" xfId="232" xr:uid="{6021D3A3-E7BC-4AB9-B241-ED4F8539FE13}"/>
    <cellStyle name="SAPBEXHLevel1X 3" xfId="233" xr:uid="{505D2FD3-36D9-4703-B0A8-6DA4C0D0EB18}"/>
    <cellStyle name="SAPBEXHLevel2" xfId="68" xr:uid="{D170A11C-77D8-4A32-94FC-A1A411FC6950}"/>
    <cellStyle name="SAPBEXHLevel2 2" xfId="234" xr:uid="{2CA87155-6D70-4DA9-A277-2DCB684C6509}"/>
    <cellStyle name="SAPBEXHLevel2 3" xfId="235" xr:uid="{7848ADEB-9BE3-40D4-9844-B3230C3A36F4}"/>
    <cellStyle name="SAPBEXHLevel2X" xfId="69" xr:uid="{32227114-6A53-4EE8-8EB8-BDABB0BBB6B1}"/>
    <cellStyle name="SAPBEXHLevel2X 2" xfId="236" xr:uid="{49B77F56-3701-4492-85A2-D89D00DC642C}"/>
    <cellStyle name="SAPBEXHLevel2X 3" xfId="237" xr:uid="{0A7DF2CA-6A2C-400E-A757-6FBAF8B68338}"/>
    <cellStyle name="SAPBEXHLevel3" xfId="2" xr:uid="{E07D88B2-A353-4C68-8226-332232237804}"/>
    <cellStyle name="SAPBEXHLevel3 2" xfId="70" xr:uid="{D7792FA9-9D97-40D0-A9CF-BE134C8C6832}"/>
    <cellStyle name="SAPBEXHLevel3 3" xfId="238" xr:uid="{44BA6765-39AA-425D-B664-0D5F82262D01}"/>
    <cellStyle name="SAPBEXHLevel3X" xfId="71" xr:uid="{DDAE7DC1-DEAF-4E71-AAA7-5E6CD1B351C1}"/>
    <cellStyle name="SAPBEXHLevel3X 2" xfId="239" xr:uid="{015FE903-504C-4377-A009-8ABCA3A1C5CE}"/>
    <cellStyle name="SAPBEXHLevel3X 3" xfId="240" xr:uid="{57322275-3755-4396-B8C5-88DDF968A1CD}"/>
    <cellStyle name="SAPBEXinputData" xfId="72" xr:uid="{96C72478-3C96-4B2A-9ECF-F54080A99C3A}"/>
    <cellStyle name="SAPBEXinputData 2" xfId="241" xr:uid="{8D45B5D9-68BD-4400-B0E7-E0686125B3D4}"/>
    <cellStyle name="SAPBEXinputData 3" xfId="242" xr:uid="{BFE0EB37-EFF0-468F-9810-1FA260878BB6}"/>
    <cellStyle name="SAPBEXItemHeader" xfId="73" xr:uid="{2FF80B65-1A1E-48E9-8FA4-8896FD16344A}"/>
    <cellStyle name="SAPBEXresData" xfId="74" xr:uid="{D3F0219D-43E3-4CB6-84EE-2738B3454F04}"/>
    <cellStyle name="SAPBEXresData 2" xfId="243" xr:uid="{47FAFC02-5736-45A9-80A1-E8FC64B7A4D3}"/>
    <cellStyle name="SAPBEXresDataEmph" xfId="75" xr:uid="{6081D0D5-440A-4BC1-AB0E-01A48DBCCA74}"/>
    <cellStyle name="SAPBEXresDataEmph 2" xfId="244" xr:uid="{ADF81D82-DB36-42D3-BAFE-E344EEB55C45}"/>
    <cellStyle name="SAPBEXresItem" xfId="76" xr:uid="{DA2E8868-E459-4B31-B9EF-DF0194923C0A}"/>
    <cellStyle name="SAPBEXresItem 2" xfId="245" xr:uid="{05A0825E-8D24-46D8-9D5A-905CDF7E3061}"/>
    <cellStyle name="SAPBEXresItemX" xfId="77" xr:uid="{E6B23F6B-AC74-4DD0-BC8A-1D6F9544EC42}"/>
    <cellStyle name="SAPBEXresItemX 2" xfId="246" xr:uid="{F64BBBDF-A5E3-447F-9CBA-E606DC93499A}"/>
    <cellStyle name="SAPBEXstdData" xfId="78" xr:uid="{C90E2398-04E9-4417-A41B-1F1F915B5C92}"/>
    <cellStyle name="SAPBEXstdData 2" xfId="247" xr:uid="{862D0991-CEBC-4A94-A4F2-5649D08166FF}"/>
    <cellStyle name="SAPBEXstdDataEmph" xfId="79" xr:uid="{33AFDE86-9A5D-4E46-BF17-67755EB84B07}"/>
    <cellStyle name="SAPBEXstdDataEmph 2" xfId="248" xr:uid="{4D6A2D71-D1FE-4C1C-BCD8-D3137408E11A}"/>
    <cellStyle name="SAPBEXstdItem" xfId="1" xr:uid="{00000000-0005-0000-0000-000001000000}"/>
    <cellStyle name="SAPBEXstdItem 2" xfId="80" xr:uid="{56FA7D5A-8FC6-436D-A936-33C903A1573E}"/>
    <cellStyle name="SAPBEXstdItem 2 2" xfId="249" xr:uid="{8B74B294-AC85-4164-8A8C-A21DE9339ABA}"/>
    <cellStyle name="SAPBEXstdItemX" xfId="81" xr:uid="{1220CD09-5327-4F2D-9755-3FFEBF856930}"/>
    <cellStyle name="SAPBEXstdItemX 2" xfId="250" xr:uid="{4EDDECA9-8BEB-4EC4-BC01-9FC2E13456B9}"/>
    <cellStyle name="SAPBEXtitle" xfId="82" xr:uid="{2005D9C8-A743-4ABB-ADF8-5FA5166BEA8C}"/>
    <cellStyle name="SAPBEXtitle 2" xfId="251" xr:uid="{EFAAE5FE-7E6C-4DAF-9A51-5D21DD4A236E}"/>
    <cellStyle name="SAPBEXunassignedItem" xfId="83" xr:uid="{3442A9CA-06E9-47C6-A469-E845D15C5851}"/>
    <cellStyle name="SAPBEXundefined" xfId="84" xr:uid="{F15BA518-0129-47CC-B4EA-097FF594EBF0}"/>
    <cellStyle name="SAPBEXundefined 2" xfId="252" xr:uid="{0733368E-BC88-40CE-ACE8-6472D28C8FA5}"/>
    <cellStyle name="Sheet Title" xfId="85" xr:uid="{91AA645B-7CED-46FC-B5E8-C09DDC3094E9}"/>
    <cellStyle name="Suma 2" xfId="254" xr:uid="{9DFF1F30-2C3B-420E-A4F2-41E3D912E238}"/>
    <cellStyle name="Suma 3" xfId="253" xr:uid="{DECCDCE9-3E10-4F9A-9FC1-E245D5C5A36C}"/>
    <cellStyle name="Tekst objaśnienia 2" xfId="255" xr:uid="{51EDEFD6-3FFE-4787-B163-4B096EF94B7D}"/>
    <cellStyle name="Tekst ostrzeżenia 2" xfId="256" xr:uid="{7F198DBB-3E4D-4682-A054-03A395E0F6F0}"/>
    <cellStyle name="Title" xfId="257" xr:uid="{B9281854-3145-4C5B-8382-FAEF0F804FCA}"/>
    <cellStyle name="Total" xfId="86" xr:uid="{DD7A9774-186B-4F8C-A88D-FAB67414A16B}"/>
    <cellStyle name="Tytuł 2" xfId="258" xr:uid="{01CE848E-EE87-4478-A841-98100C5C2D2D}"/>
    <cellStyle name="Uwaga 2" xfId="260" xr:uid="{4F99F31E-57A4-466F-9BE1-5F32AF22BFFB}"/>
    <cellStyle name="Uwaga 3" xfId="259" xr:uid="{360BDDBC-8C5F-485C-8BFB-B1F21DD31935}"/>
    <cellStyle name="Warning Text" xfId="87" xr:uid="{8EBF82F8-6F80-466B-8FD4-B8BC3A3E8671}"/>
    <cellStyle name="Warning Text 2" xfId="261" xr:uid="{EE2BFA00-4C90-4802-B31A-4042C1A5318C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S100"/>
  <sheetViews>
    <sheetView tabSelected="1" view="pageBreakPreview" zoomScale="70" zoomScaleNormal="90" zoomScaleSheetLayoutView="70" workbookViewId="0">
      <selection activeCell="I4" sqref="I4"/>
    </sheetView>
  </sheetViews>
  <sheetFormatPr defaultColWidth="9.140625" defaultRowHeight="18.75"/>
  <cols>
    <col min="1" max="1" width="24" style="3" customWidth="1"/>
    <col min="2" max="2" width="10.7109375" style="3" customWidth="1"/>
    <col min="3" max="3" width="8.42578125" style="3" customWidth="1"/>
    <col min="4" max="4" width="10.140625" style="3" customWidth="1"/>
    <col min="5" max="5" width="12" style="3" customWidth="1"/>
    <col min="6" max="6" width="21.28515625" style="3" customWidth="1"/>
    <col min="7" max="7" width="44.85546875" style="3" customWidth="1"/>
    <col min="8" max="8" width="21.5703125" style="3" customWidth="1"/>
    <col min="9" max="9" width="16.28515625" style="3" customWidth="1"/>
    <col min="10" max="10" width="19.85546875" style="3" customWidth="1"/>
    <col min="11" max="11" width="19.5703125" style="3" customWidth="1"/>
    <col min="12" max="12" width="17.85546875" style="3" customWidth="1"/>
    <col min="13" max="13" width="20.28515625" style="3" customWidth="1"/>
    <col min="14" max="14" width="10.5703125" style="1" bestFit="1" customWidth="1"/>
    <col min="15" max="15" width="17.5703125" style="1" customWidth="1"/>
    <col min="16" max="16" width="18.7109375" style="1" customWidth="1"/>
    <col min="17" max="17" width="12.5703125" style="1" bestFit="1" customWidth="1"/>
    <col min="18" max="18" width="9.140625" style="1"/>
    <col min="19" max="19" width="17.140625" style="1" customWidth="1"/>
    <col min="20" max="16384" width="9.140625" style="1"/>
  </cols>
  <sheetData>
    <row r="1" spans="1:16" ht="27" customHeight="1">
      <c r="K1" s="4" t="s">
        <v>186</v>
      </c>
    </row>
    <row r="2" spans="1:16" ht="27" customHeight="1">
      <c r="K2" s="17" t="s">
        <v>187</v>
      </c>
    </row>
    <row r="3" spans="1:16" ht="27" customHeight="1">
      <c r="K3" s="17" t="s">
        <v>15</v>
      </c>
    </row>
    <row r="4" spans="1:16" ht="27" customHeight="1">
      <c r="K4" s="17" t="s">
        <v>188</v>
      </c>
    </row>
    <row r="5" spans="1:16">
      <c r="K5" s="5"/>
    </row>
    <row r="6" spans="1:16" ht="25.15" hidden="1" customHeight="1">
      <c r="A6" s="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>
      <c r="A7" s="44" t="s">
        <v>14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6" hidden="1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7" t="s">
        <v>0</v>
      </c>
    </row>
    <row r="10" spans="1:16" ht="42" customHeight="1">
      <c r="A10" s="45" t="s">
        <v>1</v>
      </c>
      <c r="B10" s="45"/>
      <c r="C10" s="45" t="s">
        <v>2</v>
      </c>
      <c r="D10" s="45"/>
      <c r="E10" s="45"/>
      <c r="F10" s="25" t="s">
        <v>3</v>
      </c>
      <c r="G10" s="45" t="s">
        <v>4</v>
      </c>
      <c r="H10" s="45"/>
      <c r="I10" s="45" t="s">
        <v>176</v>
      </c>
      <c r="J10" s="45" t="s">
        <v>177</v>
      </c>
      <c r="K10" s="45" t="s">
        <v>5</v>
      </c>
      <c r="L10" s="45"/>
      <c r="M10" s="46" t="s">
        <v>6</v>
      </c>
      <c r="N10" s="24"/>
    </row>
    <row r="11" spans="1:16" ht="9" hidden="1" customHeight="1">
      <c r="A11" s="45" t="s">
        <v>11</v>
      </c>
      <c r="B11" s="45" t="s">
        <v>9</v>
      </c>
      <c r="C11" s="45" t="s">
        <v>7</v>
      </c>
      <c r="D11" s="45" t="s">
        <v>12</v>
      </c>
      <c r="E11" s="45" t="s">
        <v>8</v>
      </c>
      <c r="F11" s="45" t="s">
        <v>9</v>
      </c>
      <c r="G11" s="45" t="s">
        <v>13</v>
      </c>
      <c r="H11" s="45" t="s">
        <v>9</v>
      </c>
      <c r="I11" s="45"/>
      <c r="J11" s="45"/>
      <c r="K11" s="45" t="s">
        <v>140</v>
      </c>
      <c r="L11" s="45" t="s">
        <v>141</v>
      </c>
      <c r="M11" s="47"/>
      <c r="N11" s="24"/>
    </row>
    <row r="12" spans="1:16" ht="9" hidden="1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7"/>
      <c r="N12" s="24"/>
    </row>
    <row r="13" spans="1:16" ht="9" hidden="1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7"/>
      <c r="N13" s="24"/>
    </row>
    <row r="14" spans="1:16" ht="33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8"/>
      <c r="N14" s="24" t="s">
        <v>88</v>
      </c>
    </row>
    <row r="15" spans="1:16" s="2" customFormat="1" ht="56.25" hidden="1">
      <c r="A15" s="8" t="s">
        <v>16</v>
      </c>
      <c r="B15" s="20" t="s">
        <v>17</v>
      </c>
      <c r="C15" s="41" t="s">
        <v>46</v>
      </c>
      <c r="D15" s="42"/>
      <c r="E15" s="43"/>
      <c r="F15" s="20" t="s">
        <v>18</v>
      </c>
      <c r="G15" s="8" t="s">
        <v>115</v>
      </c>
      <c r="H15" s="20" t="s">
        <v>116</v>
      </c>
      <c r="I15" s="9">
        <v>3362219</v>
      </c>
      <c r="J15" s="36">
        <v>131342</v>
      </c>
      <c r="K15" s="10"/>
      <c r="L15" s="9"/>
      <c r="M15" s="10">
        <f t="shared" ref="M15" si="0">I15-K15+L15</f>
        <v>3362219</v>
      </c>
      <c r="O15" s="18"/>
      <c r="P15" s="30">
        <f t="shared" ref="P15:P23" si="1">M15-J15</f>
        <v>3230877</v>
      </c>
    </row>
    <row r="16" spans="1:16" s="2" customFormat="1" ht="56.25" hidden="1">
      <c r="A16" s="8" t="s">
        <v>16</v>
      </c>
      <c r="B16" s="20" t="s">
        <v>17</v>
      </c>
      <c r="C16" s="41" t="s">
        <v>78</v>
      </c>
      <c r="D16" s="42"/>
      <c r="E16" s="43"/>
      <c r="F16" s="20" t="s">
        <v>18</v>
      </c>
      <c r="G16" s="8" t="s">
        <v>101</v>
      </c>
      <c r="H16" s="20" t="s">
        <v>129</v>
      </c>
      <c r="I16" s="23"/>
      <c r="J16" s="9"/>
      <c r="K16" s="10"/>
      <c r="L16" s="9"/>
      <c r="M16" s="10">
        <f t="shared" ref="M16:M19" si="2">I16-K16+L16</f>
        <v>0</v>
      </c>
      <c r="O16" s="18"/>
      <c r="P16" s="30">
        <f t="shared" si="1"/>
        <v>0</v>
      </c>
    </row>
    <row r="17" spans="1:19" s="2" customFormat="1" ht="56.25" hidden="1">
      <c r="A17" s="8" t="s">
        <v>16</v>
      </c>
      <c r="B17" s="20" t="s">
        <v>17</v>
      </c>
      <c r="C17" s="41" t="s">
        <v>20</v>
      </c>
      <c r="D17" s="42"/>
      <c r="E17" s="43"/>
      <c r="F17" s="20" t="s">
        <v>124</v>
      </c>
      <c r="G17" s="8" t="s">
        <v>117</v>
      </c>
      <c r="H17" s="20" t="s">
        <v>130</v>
      </c>
      <c r="I17" s="9">
        <v>572216</v>
      </c>
      <c r="J17" s="9">
        <v>0</v>
      </c>
      <c r="K17" s="10"/>
      <c r="L17" s="9"/>
      <c r="M17" s="10">
        <f t="shared" si="2"/>
        <v>572216</v>
      </c>
      <c r="O17" s="18"/>
      <c r="P17" s="30">
        <f t="shared" si="1"/>
        <v>572216</v>
      </c>
      <c r="S17" s="37"/>
    </row>
    <row r="18" spans="1:19" s="2" customFormat="1" ht="56.25" hidden="1">
      <c r="A18" s="8" t="s">
        <v>16</v>
      </c>
      <c r="B18" s="20" t="s">
        <v>17</v>
      </c>
      <c r="C18" s="41" t="s">
        <v>20</v>
      </c>
      <c r="D18" s="42"/>
      <c r="E18" s="43"/>
      <c r="F18" s="20" t="s">
        <v>125</v>
      </c>
      <c r="G18" s="8" t="s">
        <v>118</v>
      </c>
      <c r="H18" s="20" t="s">
        <v>131</v>
      </c>
      <c r="I18" s="23"/>
      <c r="J18" s="9"/>
      <c r="K18" s="10"/>
      <c r="L18" s="9"/>
      <c r="M18" s="10">
        <f t="shared" ref="M18" si="3">I18-K18+L18</f>
        <v>0</v>
      </c>
      <c r="O18" s="18"/>
      <c r="P18" s="30">
        <f t="shared" si="1"/>
        <v>0</v>
      </c>
    </row>
    <row r="19" spans="1:19" s="2" customFormat="1" ht="56.25" hidden="1">
      <c r="A19" s="8" t="s">
        <v>16</v>
      </c>
      <c r="B19" s="20" t="s">
        <v>17</v>
      </c>
      <c r="C19" s="41" t="s">
        <v>20</v>
      </c>
      <c r="D19" s="42"/>
      <c r="E19" s="43"/>
      <c r="F19" s="20" t="s">
        <v>126</v>
      </c>
      <c r="G19" s="8" t="s">
        <v>119</v>
      </c>
      <c r="H19" s="20" t="s">
        <v>132</v>
      </c>
      <c r="I19" s="23"/>
      <c r="J19" s="36"/>
      <c r="K19" s="10"/>
      <c r="L19" s="9"/>
      <c r="M19" s="10">
        <f t="shared" si="2"/>
        <v>0</v>
      </c>
      <c r="O19" s="18"/>
      <c r="P19" s="30">
        <f t="shared" si="1"/>
        <v>0</v>
      </c>
    </row>
    <row r="20" spans="1:19" s="2" customFormat="1" ht="56.25" hidden="1">
      <c r="A20" s="8" t="s">
        <v>16</v>
      </c>
      <c r="B20" s="20" t="s">
        <v>17</v>
      </c>
      <c r="C20" s="41" t="s">
        <v>20</v>
      </c>
      <c r="D20" s="42"/>
      <c r="E20" s="43"/>
      <c r="F20" s="20" t="s">
        <v>127</v>
      </c>
      <c r="G20" s="8" t="s">
        <v>102</v>
      </c>
      <c r="H20" s="20" t="s">
        <v>106</v>
      </c>
      <c r="I20" s="23"/>
      <c r="J20" s="36"/>
      <c r="K20" s="10"/>
      <c r="L20" s="9"/>
      <c r="M20" s="10">
        <f t="shared" ref="M20:M22" si="4">I20-K20+L20</f>
        <v>0</v>
      </c>
      <c r="O20" s="18"/>
      <c r="P20" s="30">
        <f t="shared" si="1"/>
        <v>0</v>
      </c>
    </row>
    <row r="21" spans="1:19" s="2" customFormat="1" ht="56.25" hidden="1">
      <c r="A21" s="8" t="s">
        <v>16</v>
      </c>
      <c r="B21" s="20" t="s">
        <v>17</v>
      </c>
      <c r="C21" s="41" t="s">
        <v>20</v>
      </c>
      <c r="D21" s="42"/>
      <c r="E21" s="43"/>
      <c r="F21" s="20" t="s">
        <v>128</v>
      </c>
      <c r="G21" s="8" t="s">
        <v>120</v>
      </c>
      <c r="H21" s="20" t="s">
        <v>133</v>
      </c>
      <c r="I21" s="23"/>
      <c r="J21" s="9"/>
      <c r="K21" s="10"/>
      <c r="L21" s="9"/>
      <c r="M21" s="10">
        <f t="shared" ref="M21" si="5">I21-K21+L21</f>
        <v>0</v>
      </c>
      <c r="O21" s="18"/>
      <c r="P21" s="30">
        <f t="shared" si="1"/>
        <v>0</v>
      </c>
    </row>
    <row r="22" spans="1:19" s="2" customFormat="1" ht="56.25" hidden="1">
      <c r="A22" s="8" t="s">
        <v>16</v>
      </c>
      <c r="B22" s="20" t="s">
        <v>17</v>
      </c>
      <c r="C22" s="41" t="s">
        <v>20</v>
      </c>
      <c r="D22" s="42"/>
      <c r="E22" s="43"/>
      <c r="F22" s="20" t="s">
        <v>18</v>
      </c>
      <c r="G22" s="8" t="s">
        <v>121</v>
      </c>
      <c r="H22" s="20" t="s">
        <v>134</v>
      </c>
      <c r="I22" s="23"/>
      <c r="J22" s="9"/>
      <c r="K22" s="10"/>
      <c r="L22" s="9"/>
      <c r="M22" s="10">
        <f t="shared" si="4"/>
        <v>0</v>
      </c>
      <c r="O22" s="18"/>
      <c r="P22" s="30">
        <f t="shared" si="1"/>
        <v>0</v>
      </c>
    </row>
    <row r="23" spans="1:19" s="2" customFormat="1" ht="56.25" hidden="1">
      <c r="A23" s="8" t="s">
        <v>16</v>
      </c>
      <c r="B23" s="20" t="s">
        <v>17</v>
      </c>
      <c r="C23" s="41" t="s">
        <v>78</v>
      </c>
      <c r="D23" s="42"/>
      <c r="E23" s="43"/>
      <c r="F23" s="20" t="s">
        <v>18</v>
      </c>
      <c r="G23" s="8" t="s">
        <v>79</v>
      </c>
      <c r="H23" s="19" t="s">
        <v>80</v>
      </c>
      <c r="I23" s="23"/>
      <c r="J23" s="23"/>
      <c r="K23" s="9"/>
      <c r="L23" s="9"/>
      <c r="M23" s="10">
        <f t="shared" ref="M23" si="6">I23-K23+L23</f>
        <v>0</v>
      </c>
      <c r="O23" s="18"/>
      <c r="P23" s="30">
        <f t="shared" si="1"/>
        <v>0</v>
      </c>
    </row>
    <row r="24" spans="1:19" ht="56.25" hidden="1">
      <c r="A24" s="8" t="s">
        <v>16</v>
      </c>
      <c r="B24" s="20" t="s">
        <v>17</v>
      </c>
      <c r="C24" s="41" t="s">
        <v>46</v>
      </c>
      <c r="D24" s="42"/>
      <c r="E24" s="43"/>
      <c r="F24" s="20" t="s">
        <v>18</v>
      </c>
      <c r="G24" s="8" t="s">
        <v>44</v>
      </c>
      <c r="H24" s="19" t="s">
        <v>45</v>
      </c>
      <c r="I24" s="9">
        <v>0</v>
      </c>
      <c r="J24" s="9">
        <v>0</v>
      </c>
      <c r="K24" s="9"/>
      <c r="L24" s="9"/>
      <c r="M24" s="10">
        <f t="shared" ref="M24:M29" si="7">I24-K24+L24</f>
        <v>0</v>
      </c>
      <c r="P24" s="30">
        <f>M24-J24</f>
        <v>0</v>
      </c>
    </row>
    <row r="25" spans="1:19" ht="56.25" hidden="1">
      <c r="A25" s="8" t="s">
        <v>16</v>
      </c>
      <c r="B25" s="20" t="s">
        <v>17</v>
      </c>
      <c r="C25" s="41" t="s">
        <v>46</v>
      </c>
      <c r="D25" s="42"/>
      <c r="E25" s="43"/>
      <c r="F25" s="20" t="s">
        <v>163</v>
      </c>
      <c r="G25" s="8" t="s">
        <v>44</v>
      </c>
      <c r="H25" s="19" t="s">
        <v>45</v>
      </c>
      <c r="I25" s="9">
        <v>0</v>
      </c>
      <c r="J25" s="9">
        <v>0</v>
      </c>
      <c r="K25" s="9"/>
      <c r="L25" s="9"/>
      <c r="M25" s="10">
        <f t="shared" si="7"/>
        <v>0</v>
      </c>
      <c r="P25" s="30">
        <f>M25-J25</f>
        <v>0</v>
      </c>
    </row>
    <row r="26" spans="1:19" ht="56.25" hidden="1">
      <c r="A26" s="8" t="s">
        <v>16</v>
      </c>
      <c r="B26" s="20" t="s">
        <v>17</v>
      </c>
      <c r="C26" s="41" t="s">
        <v>20</v>
      </c>
      <c r="D26" s="42"/>
      <c r="E26" s="43"/>
      <c r="F26" s="20" t="s">
        <v>18</v>
      </c>
      <c r="G26" s="8" t="s">
        <v>62</v>
      </c>
      <c r="H26" s="19" t="s">
        <v>63</v>
      </c>
      <c r="I26" s="9"/>
      <c r="J26" s="9"/>
      <c r="K26" s="9"/>
      <c r="L26" s="9"/>
      <c r="M26" s="10">
        <f t="shared" si="7"/>
        <v>0</v>
      </c>
    </row>
    <row r="27" spans="1:19" ht="56.25" hidden="1">
      <c r="A27" s="8" t="s">
        <v>81</v>
      </c>
      <c r="B27" s="20" t="s">
        <v>17</v>
      </c>
      <c r="C27" s="40" t="s">
        <v>27</v>
      </c>
      <c r="D27" s="40"/>
      <c r="E27" s="40"/>
      <c r="F27" s="14" t="s">
        <v>18</v>
      </c>
      <c r="G27" s="22" t="s">
        <v>98</v>
      </c>
      <c r="H27" s="21" t="s">
        <v>99</v>
      </c>
      <c r="I27" s="9"/>
      <c r="J27" s="9"/>
      <c r="K27" s="9"/>
      <c r="L27" s="9"/>
      <c r="M27" s="10">
        <f t="shared" si="7"/>
        <v>0</v>
      </c>
      <c r="P27" s="30">
        <f t="shared" ref="P27:P32" si="8">M27-J27</f>
        <v>0</v>
      </c>
    </row>
    <row r="28" spans="1:19" s="2" customFormat="1" ht="56.25" hidden="1">
      <c r="A28" s="8" t="s">
        <v>16</v>
      </c>
      <c r="B28" s="20" t="s">
        <v>17</v>
      </c>
      <c r="C28" s="40" t="s">
        <v>149</v>
      </c>
      <c r="D28" s="40"/>
      <c r="E28" s="40"/>
      <c r="F28" s="20" t="s">
        <v>77</v>
      </c>
      <c r="G28" s="22" t="s">
        <v>150</v>
      </c>
      <c r="H28" s="21" t="s">
        <v>151</v>
      </c>
      <c r="I28" s="9"/>
      <c r="J28" s="9"/>
      <c r="K28" s="9"/>
      <c r="L28" s="9"/>
      <c r="M28" s="10">
        <f t="shared" si="7"/>
        <v>0</v>
      </c>
      <c r="P28" s="30">
        <f t="shared" si="8"/>
        <v>0</v>
      </c>
    </row>
    <row r="29" spans="1:19" ht="56.25" hidden="1">
      <c r="A29" s="8" t="s">
        <v>16</v>
      </c>
      <c r="B29" s="20" t="s">
        <v>17</v>
      </c>
      <c r="C29" s="41" t="s">
        <v>56</v>
      </c>
      <c r="D29" s="42"/>
      <c r="E29" s="43"/>
      <c r="F29" s="20" t="s">
        <v>18</v>
      </c>
      <c r="G29" s="8" t="s">
        <v>64</v>
      </c>
      <c r="H29" s="19" t="s">
        <v>65</v>
      </c>
      <c r="I29" s="9"/>
      <c r="J29" s="9"/>
      <c r="K29" s="9"/>
      <c r="L29" s="9"/>
      <c r="M29" s="10">
        <f t="shared" si="7"/>
        <v>0</v>
      </c>
      <c r="P29" s="30">
        <f t="shared" si="8"/>
        <v>0</v>
      </c>
    </row>
    <row r="30" spans="1:19" ht="56.25" hidden="1">
      <c r="A30" s="8" t="s">
        <v>16</v>
      </c>
      <c r="B30" s="20" t="s">
        <v>17</v>
      </c>
      <c r="C30" s="41" t="s">
        <v>56</v>
      </c>
      <c r="D30" s="42"/>
      <c r="E30" s="43"/>
      <c r="F30" s="20" t="s">
        <v>97</v>
      </c>
      <c r="G30" s="8" t="s">
        <v>64</v>
      </c>
      <c r="H30" s="19" t="s">
        <v>65</v>
      </c>
      <c r="I30" s="9"/>
      <c r="J30" s="9"/>
      <c r="K30" s="9"/>
      <c r="L30" s="9"/>
      <c r="M30" s="10">
        <f t="shared" ref="M30" si="9">I30-K30+L30</f>
        <v>0</v>
      </c>
      <c r="P30" s="30">
        <f t="shared" si="8"/>
        <v>0</v>
      </c>
    </row>
    <row r="31" spans="1:19" s="2" customFormat="1" ht="56.25" hidden="1">
      <c r="A31" s="8" t="s">
        <v>16</v>
      </c>
      <c r="B31" s="20" t="s">
        <v>17</v>
      </c>
      <c r="C31" s="41" t="s">
        <v>56</v>
      </c>
      <c r="D31" s="42"/>
      <c r="E31" s="43"/>
      <c r="F31" s="20" t="s">
        <v>18</v>
      </c>
      <c r="G31" s="8" t="s">
        <v>103</v>
      </c>
      <c r="H31" s="20" t="s">
        <v>135</v>
      </c>
      <c r="I31" s="23"/>
      <c r="J31" s="9"/>
      <c r="K31" s="33"/>
      <c r="L31" s="9"/>
      <c r="M31" s="10">
        <f t="shared" ref="M31" si="10">I31-K31+L31</f>
        <v>0</v>
      </c>
      <c r="O31" s="18"/>
      <c r="P31" s="30">
        <f t="shared" si="8"/>
        <v>0</v>
      </c>
      <c r="S31" s="35" t="s">
        <v>110</v>
      </c>
    </row>
    <row r="32" spans="1:19" ht="56.25" hidden="1">
      <c r="A32" s="8" t="s">
        <v>16</v>
      </c>
      <c r="B32" s="20" t="s">
        <v>17</v>
      </c>
      <c r="C32" s="41" t="s">
        <v>57</v>
      </c>
      <c r="D32" s="42"/>
      <c r="E32" s="43"/>
      <c r="F32" s="20" t="s">
        <v>18</v>
      </c>
      <c r="G32" s="8" t="s">
        <v>66</v>
      </c>
      <c r="H32" s="19" t="s">
        <v>67</v>
      </c>
      <c r="I32" s="9"/>
      <c r="J32" s="9"/>
      <c r="K32" s="9"/>
      <c r="L32" s="9"/>
      <c r="M32" s="10">
        <f t="shared" ref="M32:M36" si="11">I32-K32+L32</f>
        <v>0</v>
      </c>
      <c r="P32" s="30">
        <f t="shared" si="8"/>
        <v>0</v>
      </c>
    </row>
    <row r="33" spans="1:19" ht="75" hidden="1">
      <c r="A33" s="8" t="s">
        <v>16</v>
      </c>
      <c r="B33" s="20" t="s">
        <v>17</v>
      </c>
      <c r="C33" s="40" t="s">
        <v>56</v>
      </c>
      <c r="D33" s="40"/>
      <c r="E33" s="40"/>
      <c r="F33" s="20" t="s">
        <v>72</v>
      </c>
      <c r="G33" s="22" t="s">
        <v>55</v>
      </c>
      <c r="H33" s="21" t="s">
        <v>54</v>
      </c>
      <c r="I33" s="9"/>
      <c r="J33" s="9"/>
      <c r="K33" s="9"/>
      <c r="L33" s="9"/>
      <c r="M33" s="10">
        <f t="shared" si="11"/>
        <v>0</v>
      </c>
    </row>
    <row r="34" spans="1:19" ht="75" hidden="1">
      <c r="A34" s="8" t="s">
        <v>16</v>
      </c>
      <c r="B34" s="20" t="s">
        <v>17</v>
      </c>
      <c r="C34" s="40" t="s">
        <v>56</v>
      </c>
      <c r="D34" s="40"/>
      <c r="E34" s="40"/>
      <c r="F34" s="20" t="s">
        <v>74</v>
      </c>
      <c r="G34" s="22" t="s">
        <v>55</v>
      </c>
      <c r="H34" s="21" t="s">
        <v>54</v>
      </c>
      <c r="I34" s="9"/>
      <c r="J34" s="9"/>
      <c r="K34" s="9"/>
      <c r="L34" s="9"/>
      <c r="M34" s="10">
        <f t="shared" si="11"/>
        <v>0</v>
      </c>
    </row>
    <row r="35" spans="1:19" ht="75" hidden="1">
      <c r="A35" s="8" t="s">
        <v>16</v>
      </c>
      <c r="B35" s="20" t="s">
        <v>17</v>
      </c>
      <c r="C35" s="40" t="s">
        <v>56</v>
      </c>
      <c r="D35" s="40"/>
      <c r="E35" s="40"/>
      <c r="F35" s="20" t="s">
        <v>18</v>
      </c>
      <c r="G35" s="22" t="s">
        <v>55</v>
      </c>
      <c r="H35" s="21" t="s">
        <v>54</v>
      </c>
      <c r="I35" s="9"/>
      <c r="J35" s="9"/>
      <c r="K35" s="9"/>
      <c r="L35" s="9"/>
      <c r="M35" s="10">
        <f t="shared" si="11"/>
        <v>0</v>
      </c>
    </row>
    <row r="36" spans="1:19" ht="56.25" hidden="1">
      <c r="A36" s="8" t="s">
        <v>16</v>
      </c>
      <c r="B36" s="20" t="s">
        <v>17</v>
      </c>
      <c r="C36" s="40" t="s">
        <v>57</v>
      </c>
      <c r="D36" s="40"/>
      <c r="E36" s="40"/>
      <c r="F36" s="20" t="s">
        <v>18</v>
      </c>
      <c r="G36" s="22" t="s">
        <v>58</v>
      </c>
      <c r="H36" s="21" t="s">
        <v>59</v>
      </c>
      <c r="I36" s="9"/>
      <c r="J36" s="9"/>
      <c r="K36" s="9"/>
      <c r="L36" s="9"/>
      <c r="M36" s="10">
        <f t="shared" si="11"/>
        <v>0</v>
      </c>
      <c r="P36" s="30">
        <f t="shared" ref="P36:P41" si="12">M36-J36</f>
        <v>0</v>
      </c>
    </row>
    <row r="37" spans="1:19" ht="56.25" hidden="1">
      <c r="A37" s="8" t="s">
        <v>16</v>
      </c>
      <c r="B37" s="20" t="s">
        <v>17</v>
      </c>
      <c r="C37" s="40" t="s">
        <v>57</v>
      </c>
      <c r="D37" s="40"/>
      <c r="E37" s="40"/>
      <c r="F37" s="20" t="s">
        <v>74</v>
      </c>
      <c r="G37" s="22" t="s">
        <v>58</v>
      </c>
      <c r="H37" s="21" t="s">
        <v>59</v>
      </c>
      <c r="I37" s="9"/>
      <c r="J37" s="9"/>
      <c r="K37" s="9"/>
      <c r="L37" s="9"/>
      <c r="M37" s="10">
        <f t="shared" ref="M37:M38" si="13">I37-K37+L37</f>
        <v>0</v>
      </c>
      <c r="P37" s="30">
        <f t="shared" si="12"/>
        <v>0</v>
      </c>
    </row>
    <row r="38" spans="1:19" ht="56.25" hidden="1">
      <c r="A38" s="8" t="s">
        <v>16</v>
      </c>
      <c r="B38" s="20" t="s">
        <v>17</v>
      </c>
      <c r="C38" s="40" t="s">
        <v>20</v>
      </c>
      <c r="D38" s="40"/>
      <c r="E38" s="40"/>
      <c r="F38" s="20" t="s">
        <v>18</v>
      </c>
      <c r="G38" s="22" t="s">
        <v>104</v>
      </c>
      <c r="H38" s="21" t="s">
        <v>105</v>
      </c>
      <c r="I38" s="9"/>
      <c r="J38" s="9"/>
      <c r="K38" s="9"/>
      <c r="L38" s="9"/>
      <c r="M38" s="10">
        <f t="shared" si="13"/>
        <v>0</v>
      </c>
      <c r="P38" s="38">
        <f t="shared" ref="P38" si="14">M38-J38</f>
        <v>0</v>
      </c>
    </row>
    <row r="39" spans="1:19" ht="78" hidden="1" customHeight="1">
      <c r="A39" s="8" t="s">
        <v>16</v>
      </c>
      <c r="B39" s="20" t="s">
        <v>17</v>
      </c>
      <c r="C39" s="41" t="s">
        <v>89</v>
      </c>
      <c r="D39" s="42"/>
      <c r="E39" s="43"/>
      <c r="F39" s="14" t="s">
        <v>90</v>
      </c>
      <c r="G39" s="22" t="s">
        <v>91</v>
      </c>
      <c r="H39" s="21" t="s">
        <v>92</v>
      </c>
      <c r="I39" s="9"/>
      <c r="J39" s="9"/>
      <c r="K39" s="9"/>
      <c r="L39" s="9"/>
      <c r="M39" s="10">
        <f>I39-K39+L39</f>
        <v>0</v>
      </c>
      <c r="P39" s="30">
        <f t="shared" si="12"/>
        <v>0</v>
      </c>
      <c r="Q39" s="16"/>
      <c r="S39" s="16"/>
    </row>
    <row r="40" spans="1:19" ht="78" hidden="1" customHeight="1">
      <c r="A40" s="8" t="s">
        <v>16</v>
      </c>
      <c r="B40" s="20" t="s">
        <v>17</v>
      </c>
      <c r="C40" s="41" t="s">
        <v>93</v>
      </c>
      <c r="D40" s="42"/>
      <c r="E40" s="43"/>
      <c r="F40" s="14" t="s">
        <v>90</v>
      </c>
      <c r="G40" s="22" t="s">
        <v>91</v>
      </c>
      <c r="H40" s="21" t="s">
        <v>92</v>
      </c>
      <c r="I40" s="9"/>
      <c r="J40" s="9"/>
      <c r="K40" s="9"/>
      <c r="L40" s="9"/>
      <c r="M40" s="10">
        <f t="shared" ref="M40" si="15">I40-K40+L40</f>
        <v>0</v>
      </c>
      <c r="P40" s="31">
        <f t="shared" si="12"/>
        <v>0</v>
      </c>
      <c r="Q40" s="16"/>
      <c r="S40" s="16"/>
    </row>
    <row r="41" spans="1:19" ht="56.25" hidden="1">
      <c r="A41" s="8" t="s">
        <v>16</v>
      </c>
      <c r="B41" s="20" t="s">
        <v>17</v>
      </c>
      <c r="C41" s="41" t="s">
        <v>94</v>
      </c>
      <c r="D41" s="42"/>
      <c r="E41" s="43"/>
      <c r="F41" s="14" t="s">
        <v>90</v>
      </c>
      <c r="G41" s="22" t="s">
        <v>91</v>
      </c>
      <c r="H41" s="21" t="s">
        <v>92</v>
      </c>
      <c r="I41" s="9"/>
      <c r="J41" s="9"/>
      <c r="K41" s="9"/>
      <c r="L41" s="9"/>
      <c r="M41" s="10">
        <f t="shared" ref="M41" si="16">I41-K41+L41</f>
        <v>0</v>
      </c>
      <c r="P41" s="30">
        <f t="shared" si="12"/>
        <v>0</v>
      </c>
      <c r="Q41" s="16"/>
      <c r="S41" s="16"/>
    </row>
    <row r="42" spans="1:19" ht="56.25" hidden="1">
      <c r="A42" s="8" t="s">
        <v>16</v>
      </c>
      <c r="B42" s="20" t="s">
        <v>17</v>
      </c>
      <c r="C42" s="41" t="s">
        <v>152</v>
      </c>
      <c r="D42" s="42"/>
      <c r="E42" s="43"/>
      <c r="F42" s="20" t="s">
        <v>18</v>
      </c>
      <c r="G42" s="22" t="s">
        <v>153</v>
      </c>
      <c r="H42" s="21" t="s">
        <v>154</v>
      </c>
      <c r="I42" s="9"/>
      <c r="J42" s="9"/>
      <c r="K42" s="9"/>
      <c r="L42" s="9"/>
      <c r="M42" s="10">
        <f t="shared" ref="M42" si="17">I42-K42+L42</f>
        <v>0</v>
      </c>
      <c r="P42" s="30">
        <f t="shared" ref="P42" si="18">M42-J42</f>
        <v>0</v>
      </c>
      <c r="Q42" s="16"/>
      <c r="S42" s="16"/>
    </row>
    <row r="43" spans="1:19" ht="75" hidden="1">
      <c r="A43" s="8" t="s">
        <v>16</v>
      </c>
      <c r="B43" s="20" t="s">
        <v>17</v>
      </c>
      <c r="C43" s="41" t="s">
        <v>56</v>
      </c>
      <c r="D43" s="42"/>
      <c r="E43" s="43"/>
      <c r="F43" s="20" t="s">
        <v>18</v>
      </c>
      <c r="G43" s="22" t="s">
        <v>172</v>
      </c>
      <c r="H43" s="21" t="s">
        <v>167</v>
      </c>
      <c r="I43" s="9"/>
      <c r="J43" s="9"/>
      <c r="K43" s="9"/>
      <c r="L43" s="9"/>
      <c r="M43" s="10">
        <f t="shared" ref="M43:M44" si="19">I43-K43+L43</f>
        <v>0</v>
      </c>
      <c r="P43" s="30">
        <f t="shared" ref="P43" si="20">M43-J43</f>
        <v>0</v>
      </c>
      <c r="Q43" s="16"/>
      <c r="S43" s="16"/>
    </row>
    <row r="44" spans="1:19" ht="75" hidden="1">
      <c r="A44" s="8" t="s">
        <v>16</v>
      </c>
      <c r="B44" s="20" t="s">
        <v>17</v>
      </c>
      <c r="C44" s="41" t="s">
        <v>56</v>
      </c>
      <c r="D44" s="42"/>
      <c r="E44" s="43"/>
      <c r="F44" s="20" t="s">
        <v>18</v>
      </c>
      <c r="G44" s="22" t="s">
        <v>171</v>
      </c>
      <c r="H44" s="21" t="s">
        <v>168</v>
      </c>
      <c r="I44" s="9"/>
      <c r="J44" s="9"/>
      <c r="K44" s="9"/>
      <c r="L44" s="9"/>
      <c r="M44" s="10">
        <f t="shared" si="19"/>
        <v>0</v>
      </c>
      <c r="P44" s="30"/>
      <c r="Q44" s="16"/>
      <c r="S44" s="16"/>
    </row>
    <row r="45" spans="1:19" ht="56.25" hidden="1">
      <c r="A45" s="8" t="s">
        <v>16</v>
      </c>
      <c r="B45" s="20" t="s">
        <v>17</v>
      </c>
      <c r="C45" s="41" t="s">
        <v>169</v>
      </c>
      <c r="D45" s="42"/>
      <c r="E45" s="43"/>
      <c r="F45" s="20" t="s">
        <v>18</v>
      </c>
      <c r="G45" s="22" t="s">
        <v>170</v>
      </c>
      <c r="H45" s="21" t="s">
        <v>168</v>
      </c>
      <c r="I45" s="9">
        <v>0</v>
      </c>
      <c r="J45" s="9">
        <v>0</v>
      </c>
      <c r="K45" s="9"/>
      <c r="L45" s="9"/>
      <c r="M45" s="10">
        <f t="shared" ref="M45" si="21">I45-K45+L45</f>
        <v>0</v>
      </c>
      <c r="P45" s="30">
        <f t="shared" ref="P45" si="22">M45-J45</f>
        <v>0</v>
      </c>
      <c r="Q45" s="16"/>
      <c r="S45" s="16"/>
    </row>
    <row r="46" spans="1:19" ht="101.25" hidden="1" customHeight="1">
      <c r="A46" s="8" t="s">
        <v>16</v>
      </c>
      <c r="B46" s="20" t="s">
        <v>17</v>
      </c>
      <c r="C46" s="41" t="s">
        <v>78</v>
      </c>
      <c r="D46" s="42"/>
      <c r="E46" s="43"/>
      <c r="F46" s="20" t="s">
        <v>77</v>
      </c>
      <c r="G46" s="22" t="s">
        <v>162</v>
      </c>
      <c r="H46" s="21"/>
      <c r="I46" s="9"/>
      <c r="J46" s="9"/>
      <c r="K46" s="9"/>
      <c r="L46" s="9"/>
      <c r="M46" s="10">
        <f t="shared" ref="M46:M47" si="23">I46-K46+L46</f>
        <v>0</v>
      </c>
      <c r="P46" s="30">
        <f t="shared" ref="P46:P47" si="24">M46-J46</f>
        <v>0</v>
      </c>
      <c r="Q46" s="16"/>
      <c r="S46" s="16"/>
    </row>
    <row r="47" spans="1:19" s="2" customFormat="1" ht="56.25" hidden="1">
      <c r="A47" s="8" t="s">
        <v>16</v>
      </c>
      <c r="B47" s="20" t="s">
        <v>17</v>
      </c>
      <c r="C47" s="41" t="s">
        <v>78</v>
      </c>
      <c r="D47" s="42"/>
      <c r="E47" s="43"/>
      <c r="F47" s="20" t="s">
        <v>18</v>
      </c>
      <c r="G47" s="8" t="s">
        <v>164</v>
      </c>
      <c r="H47" s="21"/>
      <c r="I47" s="23"/>
      <c r="J47" s="9"/>
      <c r="K47" s="10"/>
      <c r="L47" s="9"/>
      <c r="M47" s="10">
        <f t="shared" si="23"/>
        <v>0</v>
      </c>
      <c r="O47" s="18"/>
      <c r="P47" s="30">
        <f t="shared" si="24"/>
        <v>0</v>
      </c>
    </row>
    <row r="48" spans="1:19" s="2" customFormat="1" ht="56.25" hidden="1">
      <c r="A48" s="8" t="s">
        <v>16</v>
      </c>
      <c r="B48" s="20" t="s">
        <v>17</v>
      </c>
      <c r="C48" s="41" t="s">
        <v>57</v>
      </c>
      <c r="D48" s="42"/>
      <c r="E48" s="43"/>
      <c r="F48" s="20" t="s">
        <v>18</v>
      </c>
      <c r="G48" s="8" t="s">
        <v>165</v>
      </c>
      <c r="H48" s="21"/>
      <c r="I48" s="23"/>
      <c r="J48" s="9"/>
      <c r="K48" s="10"/>
      <c r="L48" s="9"/>
      <c r="M48" s="10">
        <f t="shared" ref="M48:M51" si="25">I48-K48+L48</f>
        <v>0</v>
      </c>
      <c r="O48" s="18"/>
      <c r="P48" s="30">
        <f t="shared" ref="P48:P51" si="26">M48-J48</f>
        <v>0</v>
      </c>
    </row>
    <row r="49" spans="1:19" ht="101.25" customHeight="1">
      <c r="A49" s="8" t="s">
        <v>16</v>
      </c>
      <c r="B49" s="20" t="s">
        <v>17</v>
      </c>
      <c r="C49" s="41" t="s">
        <v>94</v>
      </c>
      <c r="D49" s="42"/>
      <c r="E49" s="43"/>
      <c r="F49" s="20" t="s">
        <v>173</v>
      </c>
      <c r="G49" s="8" t="s">
        <v>174</v>
      </c>
      <c r="H49" s="21" t="s">
        <v>178</v>
      </c>
      <c r="I49" s="9">
        <v>0</v>
      </c>
      <c r="J49" s="9">
        <v>0</v>
      </c>
      <c r="K49" s="9"/>
      <c r="L49" s="9">
        <v>450000</v>
      </c>
      <c r="M49" s="10">
        <f t="shared" si="25"/>
        <v>450000</v>
      </c>
      <c r="N49" s="1" t="s">
        <v>88</v>
      </c>
      <c r="P49" s="30">
        <f t="shared" si="26"/>
        <v>450000</v>
      </c>
      <c r="Q49" s="16"/>
      <c r="S49" s="16"/>
    </row>
    <row r="50" spans="1:19" ht="101.25" customHeight="1">
      <c r="A50" s="8" t="s">
        <v>16</v>
      </c>
      <c r="B50" s="20" t="s">
        <v>17</v>
      </c>
      <c r="C50" s="41" t="s">
        <v>175</v>
      </c>
      <c r="D50" s="42"/>
      <c r="E50" s="43"/>
      <c r="F50" s="20" t="s">
        <v>173</v>
      </c>
      <c r="G50" s="8" t="s">
        <v>174</v>
      </c>
      <c r="H50" s="20" t="s">
        <v>178</v>
      </c>
      <c r="I50" s="9">
        <v>0</v>
      </c>
      <c r="J50" s="9">
        <v>0</v>
      </c>
      <c r="K50" s="9"/>
      <c r="L50" s="9">
        <v>450000</v>
      </c>
      <c r="M50" s="10">
        <f t="shared" ref="M50" si="27">I50-K50+L50</f>
        <v>450000</v>
      </c>
      <c r="N50" s="1" t="s">
        <v>88</v>
      </c>
      <c r="P50" s="30">
        <f t="shared" ref="P50" si="28">M50-J50</f>
        <v>450000</v>
      </c>
      <c r="Q50" s="16"/>
      <c r="S50" s="16"/>
    </row>
    <row r="51" spans="1:19" ht="56.25" hidden="1">
      <c r="A51" s="8" t="s">
        <v>40</v>
      </c>
      <c r="B51" s="20" t="s">
        <v>25</v>
      </c>
      <c r="C51" s="41" t="s">
        <v>36</v>
      </c>
      <c r="D51" s="42"/>
      <c r="E51" s="43"/>
      <c r="F51" s="19" t="s">
        <v>18</v>
      </c>
      <c r="G51" s="8" t="s">
        <v>166</v>
      </c>
      <c r="H51" s="21"/>
      <c r="I51" s="9"/>
      <c r="J51" s="9"/>
      <c r="K51" s="9"/>
      <c r="L51" s="9"/>
      <c r="M51" s="10">
        <f t="shared" si="25"/>
        <v>0</v>
      </c>
      <c r="O51" s="16" t="e">
        <f>K51+#REF!+#REF!+#REF!+#REF!+#REF!</f>
        <v>#REF!</v>
      </c>
      <c r="P51" s="30">
        <f t="shared" si="26"/>
        <v>0</v>
      </c>
    </row>
    <row r="52" spans="1:19" ht="93.75" hidden="1">
      <c r="A52" s="32" t="s">
        <v>40</v>
      </c>
      <c r="B52" s="20" t="s">
        <v>25</v>
      </c>
      <c r="C52" s="41" t="s">
        <v>36</v>
      </c>
      <c r="D52" s="42"/>
      <c r="E52" s="43"/>
      <c r="F52" s="19" t="s">
        <v>43</v>
      </c>
      <c r="G52" s="8" t="s">
        <v>68</v>
      </c>
      <c r="H52" s="21" t="s">
        <v>69</v>
      </c>
      <c r="I52" s="9"/>
      <c r="J52" s="9"/>
      <c r="K52" s="9"/>
      <c r="L52" s="9"/>
      <c r="M52" s="10">
        <f t="shared" ref="M52" si="29">I52-K52+L52</f>
        <v>0</v>
      </c>
      <c r="O52" s="16" t="e">
        <f>K52+#REF!+#REF!+#REF!+#REF!+#REF!</f>
        <v>#REF!</v>
      </c>
      <c r="P52" s="30">
        <f t="shared" ref="P52" si="30">M52-J52</f>
        <v>0</v>
      </c>
    </row>
    <row r="53" spans="1:19" s="2" customFormat="1" ht="75" hidden="1">
      <c r="A53" s="32" t="s">
        <v>40</v>
      </c>
      <c r="B53" s="20" t="s">
        <v>25</v>
      </c>
      <c r="C53" s="41" t="s">
        <v>36</v>
      </c>
      <c r="D53" s="42"/>
      <c r="E53" s="43"/>
      <c r="F53" s="20" t="s">
        <v>18</v>
      </c>
      <c r="G53" s="8" t="s">
        <v>31</v>
      </c>
      <c r="H53" s="20" t="s">
        <v>32</v>
      </c>
      <c r="I53" s="9"/>
      <c r="J53" s="9"/>
      <c r="K53" s="9"/>
      <c r="L53" s="9"/>
      <c r="M53" s="10">
        <f>I53-K53+L53</f>
        <v>0</v>
      </c>
      <c r="O53" s="18">
        <f>K53-N53</f>
        <v>0</v>
      </c>
    </row>
    <row r="54" spans="1:19" ht="56.25" hidden="1">
      <c r="A54" s="32" t="s">
        <v>40</v>
      </c>
      <c r="B54" s="20" t="s">
        <v>25</v>
      </c>
      <c r="C54" s="41" t="s">
        <v>36</v>
      </c>
      <c r="D54" s="42"/>
      <c r="E54" s="43"/>
      <c r="F54" s="20" t="s">
        <v>18</v>
      </c>
      <c r="G54" s="8" t="s">
        <v>61</v>
      </c>
      <c r="H54" s="20" t="s">
        <v>60</v>
      </c>
      <c r="I54" s="9"/>
      <c r="J54" s="9"/>
      <c r="K54" s="9"/>
      <c r="L54" s="9"/>
      <c r="M54" s="10">
        <f>I54-K54+L54</f>
        <v>0</v>
      </c>
      <c r="P54" s="30">
        <f>M54-J54</f>
        <v>0</v>
      </c>
    </row>
    <row r="55" spans="1:19" ht="56.25" hidden="1">
      <c r="A55" s="8" t="s">
        <v>40</v>
      </c>
      <c r="B55" s="20" t="s">
        <v>25</v>
      </c>
      <c r="C55" s="41" t="s">
        <v>36</v>
      </c>
      <c r="D55" s="42"/>
      <c r="E55" s="43"/>
      <c r="F55" s="20" t="s">
        <v>18</v>
      </c>
      <c r="G55" s="8" t="s">
        <v>142</v>
      </c>
      <c r="H55" s="20" t="s">
        <v>33</v>
      </c>
      <c r="I55" s="9"/>
      <c r="J55" s="9"/>
      <c r="K55" s="9"/>
      <c r="L55" s="9"/>
      <c r="M55" s="10">
        <f>I55-K55+L55</f>
        <v>0</v>
      </c>
      <c r="O55" s="16">
        <f>O53+N55</f>
        <v>0</v>
      </c>
      <c r="P55" s="18">
        <f>M55-J55</f>
        <v>0</v>
      </c>
      <c r="R55" s="16"/>
    </row>
    <row r="56" spans="1:19" ht="82.5" hidden="1" customHeight="1">
      <c r="A56" s="8" t="s">
        <v>40</v>
      </c>
      <c r="B56" s="20" t="s">
        <v>25</v>
      </c>
      <c r="C56" s="41" t="s">
        <v>36</v>
      </c>
      <c r="D56" s="42"/>
      <c r="E56" s="43"/>
      <c r="F56" s="20" t="s">
        <v>18</v>
      </c>
      <c r="G56" s="8" t="s">
        <v>113</v>
      </c>
      <c r="H56" s="20" t="s">
        <v>34</v>
      </c>
      <c r="I56" s="9"/>
      <c r="J56" s="34"/>
      <c r="K56" s="9"/>
      <c r="L56" s="9"/>
      <c r="M56" s="10">
        <f>I56-K56+L56</f>
        <v>0</v>
      </c>
      <c r="N56" s="28"/>
      <c r="O56" s="28"/>
      <c r="P56" s="30">
        <f>M56-J56</f>
        <v>0</v>
      </c>
      <c r="S56" s="16">
        <f>M56-J56</f>
        <v>0</v>
      </c>
    </row>
    <row r="57" spans="1:19" s="2" customFormat="1" ht="56.25" hidden="1">
      <c r="A57" s="32" t="s">
        <v>40</v>
      </c>
      <c r="B57" s="20" t="s">
        <v>25</v>
      </c>
      <c r="C57" s="41" t="s">
        <v>36</v>
      </c>
      <c r="D57" s="42"/>
      <c r="E57" s="43"/>
      <c r="F57" s="19" t="s">
        <v>43</v>
      </c>
      <c r="G57" s="8" t="s">
        <v>38</v>
      </c>
      <c r="H57" s="21" t="s">
        <v>42</v>
      </c>
      <c r="I57" s="9"/>
      <c r="J57" s="9"/>
      <c r="K57" s="9"/>
      <c r="L57" s="9"/>
      <c r="M57" s="10">
        <f t="shared" ref="M57" si="31">I57-K57+L57</f>
        <v>0</v>
      </c>
      <c r="O57" s="18" t="e">
        <f>K57+#REF!+#REF!+#REF!+#REF!+#REF!</f>
        <v>#REF!</v>
      </c>
    </row>
    <row r="58" spans="1:19" ht="56.25" hidden="1">
      <c r="A58" s="8" t="s">
        <v>40</v>
      </c>
      <c r="B58" s="20" t="s">
        <v>25</v>
      </c>
      <c r="C58" s="41" t="s">
        <v>36</v>
      </c>
      <c r="D58" s="42"/>
      <c r="E58" s="43"/>
      <c r="F58" s="20" t="s">
        <v>43</v>
      </c>
      <c r="G58" s="8" t="s">
        <v>156</v>
      </c>
      <c r="H58" s="20" t="s">
        <v>82</v>
      </c>
      <c r="I58" s="9"/>
      <c r="J58" s="9"/>
      <c r="K58" s="9"/>
      <c r="L58" s="9"/>
      <c r="M58" s="10">
        <f t="shared" ref="M58" si="32">I58-K58+L58</f>
        <v>0</v>
      </c>
      <c r="O58" s="16">
        <f>O29+N58</f>
        <v>0</v>
      </c>
      <c r="P58" s="30">
        <f t="shared" ref="P58:P59" si="33">M58-J58</f>
        <v>0</v>
      </c>
    </row>
    <row r="59" spans="1:19" ht="56.25" hidden="1">
      <c r="A59" s="8" t="s">
        <v>40</v>
      </c>
      <c r="B59" s="20" t="s">
        <v>25</v>
      </c>
      <c r="C59" s="41" t="s">
        <v>36</v>
      </c>
      <c r="D59" s="42"/>
      <c r="E59" s="43"/>
      <c r="F59" s="20" t="s">
        <v>18</v>
      </c>
      <c r="G59" s="8" t="s">
        <v>143</v>
      </c>
      <c r="H59" s="20" t="s">
        <v>96</v>
      </c>
      <c r="I59" s="9"/>
      <c r="J59" s="9"/>
      <c r="K59" s="9"/>
      <c r="L59" s="9"/>
      <c r="M59" s="10">
        <f t="shared" ref="M59" si="34">I59-K59+L59</f>
        <v>0</v>
      </c>
      <c r="O59" s="16">
        <f>O58+N59</f>
        <v>0</v>
      </c>
      <c r="P59" s="30">
        <f t="shared" si="33"/>
        <v>0</v>
      </c>
    </row>
    <row r="60" spans="1:19" s="2" customFormat="1" ht="56.25" hidden="1">
      <c r="A60" s="32" t="s">
        <v>40</v>
      </c>
      <c r="B60" s="20" t="s">
        <v>25</v>
      </c>
      <c r="C60" s="41" t="s">
        <v>36</v>
      </c>
      <c r="D60" s="42"/>
      <c r="E60" s="43"/>
      <c r="F60" s="20" t="s">
        <v>18</v>
      </c>
      <c r="G60" s="8" t="s">
        <v>144</v>
      </c>
      <c r="H60" s="20" t="s">
        <v>145</v>
      </c>
      <c r="I60" s="9"/>
      <c r="J60" s="9"/>
      <c r="K60" s="9"/>
      <c r="L60" s="9"/>
      <c r="M60" s="10">
        <f t="shared" ref="M60" si="35">I60-K60+L60</f>
        <v>0</v>
      </c>
      <c r="O60" s="18">
        <f>O58+N60</f>
        <v>0</v>
      </c>
    </row>
    <row r="61" spans="1:19" s="2" customFormat="1" ht="56.25" hidden="1">
      <c r="A61" s="8" t="s">
        <v>40</v>
      </c>
      <c r="B61" s="20" t="s">
        <v>25</v>
      </c>
      <c r="C61" s="41" t="s">
        <v>36</v>
      </c>
      <c r="D61" s="42"/>
      <c r="E61" s="43"/>
      <c r="F61" s="20" t="s">
        <v>43</v>
      </c>
      <c r="G61" s="8" t="s">
        <v>144</v>
      </c>
      <c r="H61" s="20" t="s">
        <v>145</v>
      </c>
      <c r="I61" s="9">
        <v>20887</v>
      </c>
      <c r="J61" s="9">
        <v>0</v>
      </c>
      <c r="K61" s="9"/>
      <c r="L61" s="9"/>
      <c r="M61" s="10">
        <f t="shared" ref="M61" si="36">I61-K61+L61</f>
        <v>20887</v>
      </c>
      <c r="O61" s="18">
        <f>O59+N61</f>
        <v>0</v>
      </c>
    </row>
    <row r="62" spans="1:19" ht="82.5" hidden="1" customHeight="1">
      <c r="A62" s="32" t="s">
        <v>40</v>
      </c>
      <c r="B62" s="20" t="s">
        <v>25</v>
      </c>
      <c r="C62" s="41" t="s">
        <v>36</v>
      </c>
      <c r="D62" s="42"/>
      <c r="E62" s="43"/>
      <c r="F62" s="20" t="s">
        <v>18</v>
      </c>
      <c r="G62" s="8" t="s">
        <v>112</v>
      </c>
      <c r="H62" s="20" t="s">
        <v>111</v>
      </c>
      <c r="I62" s="9"/>
      <c r="J62" s="34"/>
      <c r="K62" s="9"/>
      <c r="L62" s="9"/>
      <c r="M62" s="10">
        <f t="shared" ref="M62:M70" si="37">I62-K62+L62</f>
        <v>0</v>
      </c>
      <c r="N62" s="28"/>
      <c r="O62" s="28"/>
      <c r="P62" s="30">
        <f t="shared" ref="P62" si="38">M62-J62</f>
        <v>0</v>
      </c>
      <c r="S62" s="16">
        <f>M62-J62</f>
        <v>0</v>
      </c>
    </row>
    <row r="63" spans="1:19" ht="82.5" customHeight="1">
      <c r="A63" s="8" t="s">
        <v>40</v>
      </c>
      <c r="B63" s="20" t="s">
        <v>25</v>
      </c>
      <c r="C63" s="41" t="s">
        <v>159</v>
      </c>
      <c r="D63" s="42"/>
      <c r="E63" s="43"/>
      <c r="F63" s="20" t="s">
        <v>18</v>
      </c>
      <c r="G63" s="8" t="s">
        <v>161</v>
      </c>
      <c r="H63" s="20" t="s">
        <v>160</v>
      </c>
      <c r="I63" s="9">
        <v>356348</v>
      </c>
      <c r="J63" s="34">
        <v>353384</v>
      </c>
      <c r="K63" s="9"/>
      <c r="L63" s="9">
        <v>48977</v>
      </c>
      <c r="M63" s="10">
        <f t="shared" si="37"/>
        <v>405325</v>
      </c>
      <c r="N63" s="28" t="s">
        <v>88</v>
      </c>
      <c r="O63" s="28"/>
      <c r="P63" s="30">
        <f t="shared" ref="P63" si="39">M63-J63</f>
        <v>51941</v>
      </c>
      <c r="S63" s="16">
        <f>M63-J63</f>
        <v>51941</v>
      </c>
    </row>
    <row r="64" spans="1:19" ht="82.5" customHeight="1">
      <c r="A64" s="8" t="s">
        <v>40</v>
      </c>
      <c r="B64" s="20" t="s">
        <v>25</v>
      </c>
      <c r="C64" s="41" t="s">
        <v>36</v>
      </c>
      <c r="D64" s="42"/>
      <c r="E64" s="43"/>
      <c r="F64" s="20" t="s">
        <v>18</v>
      </c>
      <c r="G64" s="8" t="s">
        <v>179</v>
      </c>
      <c r="H64" s="20" t="s">
        <v>178</v>
      </c>
      <c r="I64" s="9">
        <v>0</v>
      </c>
      <c r="J64" s="34">
        <v>0</v>
      </c>
      <c r="K64" s="9"/>
      <c r="L64" s="9">
        <v>1000000</v>
      </c>
      <c r="M64" s="10">
        <f t="shared" si="37"/>
        <v>1000000</v>
      </c>
      <c r="N64" s="28" t="s">
        <v>88</v>
      </c>
      <c r="O64" s="28"/>
      <c r="P64" s="30">
        <f t="shared" ref="P64" si="40">M64-J64</f>
        <v>1000000</v>
      </c>
      <c r="S64" s="16">
        <f>M64-J64</f>
        <v>1000000</v>
      </c>
    </row>
    <row r="65" spans="1:19" ht="111.75" customHeight="1">
      <c r="A65" s="8" t="s">
        <v>40</v>
      </c>
      <c r="B65" s="20" t="s">
        <v>25</v>
      </c>
      <c r="C65" s="41" t="s">
        <v>27</v>
      </c>
      <c r="D65" s="42"/>
      <c r="E65" s="43"/>
      <c r="F65" s="20" t="s">
        <v>77</v>
      </c>
      <c r="G65" s="8" t="s">
        <v>182</v>
      </c>
      <c r="H65" s="20" t="s">
        <v>183</v>
      </c>
      <c r="I65" s="9">
        <v>639805</v>
      </c>
      <c r="J65" s="34">
        <v>0</v>
      </c>
      <c r="K65" s="9"/>
      <c r="L65" s="9">
        <v>1300000</v>
      </c>
      <c r="M65" s="10">
        <f t="shared" ref="M65" si="41">I65-K65+L65</f>
        <v>1939805</v>
      </c>
      <c r="N65" s="28" t="s">
        <v>88</v>
      </c>
      <c r="O65" s="28"/>
      <c r="P65" s="30">
        <f t="shared" ref="P65" si="42">M65-J65</f>
        <v>1939805</v>
      </c>
      <c r="S65" s="16">
        <f>M65-J65</f>
        <v>1939805</v>
      </c>
    </row>
    <row r="66" spans="1:19" ht="82.5" customHeight="1">
      <c r="A66" s="8" t="s">
        <v>40</v>
      </c>
      <c r="B66" s="20" t="s">
        <v>25</v>
      </c>
      <c r="C66" s="41" t="s">
        <v>36</v>
      </c>
      <c r="D66" s="42"/>
      <c r="E66" s="43"/>
      <c r="F66" s="20" t="s">
        <v>18</v>
      </c>
      <c r="G66" s="8" t="s">
        <v>184</v>
      </c>
      <c r="H66" s="20" t="s">
        <v>178</v>
      </c>
      <c r="I66" s="9">
        <v>0</v>
      </c>
      <c r="J66" s="34">
        <v>0</v>
      </c>
      <c r="K66" s="9"/>
      <c r="L66" s="9">
        <v>1100000</v>
      </c>
      <c r="M66" s="10">
        <f t="shared" ref="M66" si="43">I66-K66+L66</f>
        <v>1100000</v>
      </c>
      <c r="N66" s="28" t="s">
        <v>88</v>
      </c>
      <c r="O66" s="28"/>
      <c r="P66" s="30">
        <f t="shared" ref="P66" si="44">M66-J66</f>
        <v>1100000</v>
      </c>
      <c r="S66" s="16">
        <f>M66-J66</f>
        <v>1100000</v>
      </c>
    </row>
    <row r="67" spans="1:19" s="2" customFormat="1" ht="37.5" hidden="1">
      <c r="A67" s="8" t="s">
        <v>41</v>
      </c>
      <c r="B67" s="20" t="s">
        <v>25</v>
      </c>
      <c r="C67" s="41" t="s">
        <v>37</v>
      </c>
      <c r="D67" s="42"/>
      <c r="E67" s="43"/>
      <c r="F67" s="19" t="s">
        <v>18</v>
      </c>
      <c r="G67" s="8" t="s">
        <v>39</v>
      </c>
      <c r="H67" s="21" t="s">
        <v>100</v>
      </c>
      <c r="I67" s="9"/>
      <c r="J67" s="9"/>
      <c r="K67" s="9"/>
      <c r="L67" s="9"/>
      <c r="M67" s="10">
        <f t="shared" si="37"/>
        <v>0</v>
      </c>
      <c r="P67" s="30">
        <f>M67-J67</f>
        <v>0</v>
      </c>
    </row>
    <row r="68" spans="1:19" s="2" customFormat="1" ht="37.5" hidden="1">
      <c r="A68" s="8" t="s">
        <v>41</v>
      </c>
      <c r="B68" s="20" t="s">
        <v>25</v>
      </c>
      <c r="C68" s="41" t="s">
        <v>107</v>
      </c>
      <c r="D68" s="42"/>
      <c r="E68" s="43"/>
      <c r="F68" s="19" t="s">
        <v>18</v>
      </c>
      <c r="G68" s="8"/>
      <c r="H68" s="21"/>
      <c r="I68" s="9"/>
      <c r="J68" s="9"/>
      <c r="K68" s="9"/>
      <c r="L68" s="9"/>
      <c r="M68" s="10">
        <f t="shared" si="37"/>
        <v>0</v>
      </c>
      <c r="P68" s="30">
        <f>M68-J68</f>
        <v>0</v>
      </c>
    </row>
    <row r="69" spans="1:19" s="2" customFormat="1" ht="60.75" customHeight="1">
      <c r="A69" s="8" t="s">
        <v>41</v>
      </c>
      <c r="B69" s="20" t="s">
        <v>25</v>
      </c>
      <c r="C69" s="41" t="s">
        <v>107</v>
      </c>
      <c r="D69" s="42"/>
      <c r="E69" s="43"/>
      <c r="F69" s="19" t="s">
        <v>18</v>
      </c>
      <c r="G69" s="8" t="s">
        <v>180</v>
      </c>
      <c r="H69" s="21" t="s">
        <v>35</v>
      </c>
      <c r="I69" s="9">
        <v>0</v>
      </c>
      <c r="J69" s="9">
        <v>0</v>
      </c>
      <c r="K69" s="9"/>
      <c r="L69" s="9">
        <v>200000</v>
      </c>
      <c r="M69" s="10">
        <f t="shared" si="37"/>
        <v>200000</v>
      </c>
      <c r="N69" s="2" t="s">
        <v>88</v>
      </c>
      <c r="P69" s="30">
        <f>M69-J69</f>
        <v>200000</v>
      </c>
    </row>
    <row r="70" spans="1:19" s="2" customFormat="1" ht="60.75" customHeight="1">
      <c r="A70" s="8" t="s">
        <v>41</v>
      </c>
      <c r="B70" s="20" t="s">
        <v>25</v>
      </c>
      <c r="C70" s="41" t="s">
        <v>107</v>
      </c>
      <c r="D70" s="42"/>
      <c r="E70" s="43"/>
      <c r="F70" s="19" t="s">
        <v>18</v>
      </c>
      <c r="G70" s="8" t="s">
        <v>181</v>
      </c>
      <c r="H70" s="21" t="s">
        <v>35</v>
      </c>
      <c r="I70" s="9">
        <v>0</v>
      </c>
      <c r="J70" s="9">
        <v>0</v>
      </c>
      <c r="K70" s="9"/>
      <c r="L70" s="9">
        <v>65000</v>
      </c>
      <c r="M70" s="10">
        <f t="shared" si="37"/>
        <v>65000</v>
      </c>
      <c r="N70" s="2" t="s">
        <v>88</v>
      </c>
      <c r="P70" s="30">
        <f>M70-J70</f>
        <v>65000</v>
      </c>
    </row>
    <row r="71" spans="1:19" ht="49.5" customHeight="1">
      <c r="A71" s="8" t="s">
        <v>95</v>
      </c>
      <c r="B71" s="20" t="s">
        <v>25</v>
      </c>
      <c r="C71" s="41" t="s">
        <v>108</v>
      </c>
      <c r="D71" s="42"/>
      <c r="E71" s="43"/>
      <c r="F71" s="20" t="s">
        <v>18</v>
      </c>
      <c r="G71" s="8" t="s">
        <v>109</v>
      </c>
      <c r="H71" s="20" t="s">
        <v>35</v>
      </c>
      <c r="I71" s="9">
        <v>0</v>
      </c>
      <c r="J71" s="9">
        <v>0</v>
      </c>
      <c r="K71" s="9"/>
      <c r="L71" s="9">
        <v>23000</v>
      </c>
      <c r="M71" s="10">
        <f t="shared" ref="M71" si="45">I71-K71+L71</f>
        <v>23000</v>
      </c>
      <c r="N71" s="1" t="s">
        <v>88</v>
      </c>
      <c r="P71" s="30">
        <f t="shared" ref="P71:P74" si="46">M71-J71</f>
        <v>23000</v>
      </c>
    </row>
    <row r="72" spans="1:19" ht="72" hidden="1" customHeight="1">
      <c r="A72" s="8" t="s">
        <v>95</v>
      </c>
      <c r="B72" s="20" t="s">
        <v>25</v>
      </c>
      <c r="C72" s="41" t="s">
        <v>157</v>
      </c>
      <c r="D72" s="42"/>
      <c r="E72" s="43"/>
      <c r="F72" s="20" t="s">
        <v>18</v>
      </c>
      <c r="G72" s="8" t="s">
        <v>158</v>
      </c>
      <c r="H72" s="20" t="s">
        <v>35</v>
      </c>
      <c r="I72" s="9"/>
      <c r="J72" s="9"/>
      <c r="K72" s="9"/>
      <c r="L72" s="9"/>
      <c r="M72" s="10">
        <f t="shared" ref="M72" si="47">I72-K72+L72</f>
        <v>0</v>
      </c>
      <c r="P72" s="30">
        <f t="shared" ref="P72" si="48">M72-J72</f>
        <v>0</v>
      </c>
    </row>
    <row r="73" spans="1:19" ht="49.5" hidden="1" customHeight="1">
      <c r="A73" s="32" t="s">
        <v>95</v>
      </c>
      <c r="B73" s="20" t="s">
        <v>25</v>
      </c>
      <c r="C73" s="41" t="s">
        <v>123</v>
      </c>
      <c r="D73" s="42"/>
      <c r="E73" s="43"/>
      <c r="F73" s="20" t="s">
        <v>18</v>
      </c>
      <c r="G73" s="8" t="s">
        <v>122</v>
      </c>
      <c r="H73" s="20" t="s">
        <v>35</v>
      </c>
      <c r="I73" s="23">
        <v>0</v>
      </c>
      <c r="J73" s="9"/>
      <c r="K73" s="9"/>
      <c r="L73" s="9"/>
      <c r="M73" s="10">
        <f t="shared" ref="M73" si="49">I73-K73+L73</f>
        <v>0</v>
      </c>
      <c r="P73" s="30">
        <f t="shared" ref="P73" si="50">M73-J73</f>
        <v>0</v>
      </c>
    </row>
    <row r="74" spans="1:19" ht="128.44999999999999" hidden="1" customHeight="1">
      <c r="A74" s="8" t="s">
        <v>21</v>
      </c>
      <c r="B74" s="20" t="s">
        <v>17</v>
      </c>
      <c r="C74" s="41" t="s">
        <v>20</v>
      </c>
      <c r="D74" s="42"/>
      <c r="E74" s="43"/>
      <c r="F74" s="20" t="s">
        <v>18</v>
      </c>
      <c r="G74" s="8" t="s">
        <v>47</v>
      </c>
      <c r="H74" s="21" t="s">
        <v>48</v>
      </c>
      <c r="I74" s="9"/>
      <c r="J74" s="9">
        <v>0</v>
      </c>
      <c r="K74" s="9"/>
      <c r="L74" s="9"/>
      <c r="M74" s="10">
        <f t="shared" ref="M74:M82" si="51">I74-K74+L74</f>
        <v>0</v>
      </c>
      <c r="P74" s="30">
        <f t="shared" si="46"/>
        <v>0</v>
      </c>
      <c r="S74" s="16">
        <f t="shared" ref="S74:S76" si="52">M74-J74</f>
        <v>0</v>
      </c>
    </row>
    <row r="75" spans="1:19" ht="122.25" hidden="1" customHeight="1">
      <c r="A75" s="8" t="s">
        <v>21</v>
      </c>
      <c r="B75" s="20" t="s">
        <v>17</v>
      </c>
      <c r="C75" s="40" t="s">
        <v>136</v>
      </c>
      <c r="D75" s="40"/>
      <c r="E75" s="40"/>
      <c r="F75" s="20" t="s">
        <v>18</v>
      </c>
      <c r="G75" s="8" t="s">
        <v>137</v>
      </c>
      <c r="H75" s="21" t="s">
        <v>155</v>
      </c>
      <c r="I75" s="9"/>
      <c r="J75" s="9"/>
      <c r="K75" s="9"/>
      <c r="L75" s="9"/>
      <c r="M75" s="10">
        <f t="shared" ref="M75" si="53">I75-K75+L75</f>
        <v>0</v>
      </c>
      <c r="P75" s="30">
        <f t="shared" ref="P75:P83" si="54">M75-J75</f>
        <v>0</v>
      </c>
      <c r="Q75" s="16"/>
      <c r="S75" s="16">
        <f t="shared" ref="S75" si="55">M75-J75</f>
        <v>0</v>
      </c>
    </row>
    <row r="76" spans="1:19" ht="50.25" hidden="1" customHeight="1">
      <c r="A76" s="8" t="s">
        <v>21</v>
      </c>
      <c r="B76" s="20" t="s">
        <v>17</v>
      </c>
      <c r="C76" s="40" t="s">
        <v>20</v>
      </c>
      <c r="D76" s="40"/>
      <c r="E76" s="40"/>
      <c r="F76" s="20" t="s">
        <v>18</v>
      </c>
      <c r="G76" s="8" t="s">
        <v>114</v>
      </c>
      <c r="H76" s="29" t="s">
        <v>24</v>
      </c>
      <c r="I76" s="9"/>
      <c r="J76" s="9">
        <v>0</v>
      </c>
      <c r="K76" s="9"/>
      <c r="L76" s="9"/>
      <c r="M76" s="10">
        <f t="shared" si="51"/>
        <v>0</v>
      </c>
      <c r="P76" s="30">
        <f>M76-J76</f>
        <v>0</v>
      </c>
      <c r="Q76" s="16"/>
      <c r="S76" s="16">
        <f t="shared" si="52"/>
        <v>0</v>
      </c>
    </row>
    <row r="77" spans="1:19" ht="69.75" customHeight="1">
      <c r="A77" s="8" t="s">
        <v>138</v>
      </c>
      <c r="B77" s="20" t="s">
        <v>17</v>
      </c>
      <c r="C77" s="40" t="s">
        <v>185</v>
      </c>
      <c r="D77" s="40"/>
      <c r="E77" s="40"/>
      <c r="F77" s="20" t="s">
        <v>18</v>
      </c>
      <c r="G77" s="8" t="s">
        <v>139</v>
      </c>
      <c r="H77" s="29" t="s">
        <v>35</v>
      </c>
      <c r="I77" s="9">
        <v>0</v>
      </c>
      <c r="J77" s="9">
        <v>0</v>
      </c>
      <c r="K77" s="9"/>
      <c r="L77" s="9">
        <v>130000</v>
      </c>
      <c r="M77" s="10">
        <f t="shared" si="51"/>
        <v>130000</v>
      </c>
      <c r="N77" s="1" t="s">
        <v>88</v>
      </c>
      <c r="P77" s="30">
        <f t="shared" si="54"/>
        <v>130000</v>
      </c>
      <c r="Q77" s="16"/>
      <c r="S77" s="16"/>
    </row>
    <row r="78" spans="1:19" ht="37.5" hidden="1">
      <c r="A78" s="8" t="s">
        <v>19</v>
      </c>
      <c r="B78" s="20" t="s">
        <v>17</v>
      </c>
      <c r="C78" s="40" t="s">
        <v>27</v>
      </c>
      <c r="D78" s="40"/>
      <c r="E78" s="40"/>
      <c r="F78" s="20" t="s">
        <v>146</v>
      </c>
      <c r="G78" s="22" t="s">
        <v>148</v>
      </c>
      <c r="H78" s="21" t="s">
        <v>147</v>
      </c>
      <c r="I78" s="9"/>
      <c r="J78" s="9"/>
      <c r="K78" s="9"/>
      <c r="L78" s="9"/>
      <c r="M78" s="10">
        <f t="shared" ref="M78" si="56">I78-K78+L78</f>
        <v>0</v>
      </c>
      <c r="P78" s="30">
        <f t="shared" si="54"/>
        <v>0</v>
      </c>
    </row>
    <row r="79" spans="1:19" s="2" customFormat="1" ht="56.25" hidden="1">
      <c r="A79" s="8" t="s">
        <v>19</v>
      </c>
      <c r="B79" s="20" t="s">
        <v>17</v>
      </c>
      <c r="C79" s="40" t="s">
        <v>27</v>
      </c>
      <c r="D79" s="40"/>
      <c r="E79" s="40"/>
      <c r="F79" s="20" t="s">
        <v>18</v>
      </c>
      <c r="G79" s="22" t="s">
        <v>71</v>
      </c>
      <c r="H79" s="21" t="s">
        <v>70</v>
      </c>
      <c r="I79" s="9"/>
      <c r="J79" s="9"/>
      <c r="K79" s="9"/>
      <c r="L79" s="9"/>
      <c r="M79" s="10">
        <f>I79-K79+L79</f>
        <v>0</v>
      </c>
      <c r="P79" s="30">
        <f t="shared" si="54"/>
        <v>0</v>
      </c>
    </row>
    <row r="80" spans="1:19" ht="56.25" hidden="1">
      <c r="A80" s="8" t="s">
        <v>19</v>
      </c>
      <c r="B80" s="20" t="s">
        <v>17</v>
      </c>
      <c r="C80" s="40" t="s">
        <v>27</v>
      </c>
      <c r="D80" s="40"/>
      <c r="E80" s="40"/>
      <c r="F80" s="14" t="s">
        <v>77</v>
      </c>
      <c r="G80" s="22" t="s">
        <v>76</v>
      </c>
      <c r="H80" s="21" t="s">
        <v>75</v>
      </c>
      <c r="I80" s="9"/>
      <c r="J80" s="9"/>
      <c r="K80" s="9"/>
      <c r="L80" s="9"/>
      <c r="M80" s="10">
        <f t="shared" ref="M80" si="57">I80-K80+L80</f>
        <v>0</v>
      </c>
      <c r="P80" s="30">
        <f t="shared" si="54"/>
        <v>0</v>
      </c>
    </row>
    <row r="81" spans="1:19" ht="56.25" hidden="1">
      <c r="A81" s="8" t="s">
        <v>19</v>
      </c>
      <c r="B81" s="20" t="s">
        <v>17</v>
      </c>
      <c r="C81" s="40" t="s">
        <v>27</v>
      </c>
      <c r="D81" s="40"/>
      <c r="E81" s="40"/>
      <c r="F81" s="14" t="s">
        <v>29</v>
      </c>
      <c r="G81" s="22" t="s">
        <v>50</v>
      </c>
      <c r="H81" s="21" t="s">
        <v>49</v>
      </c>
      <c r="I81" s="9"/>
      <c r="J81" s="9"/>
      <c r="K81" s="9"/>
      <c r="L81" s="9"/>
      <c r="M81" s="10">
        <f t="shared" si="51"/>
        <v>0</v>
      </c>
      <c r="P81" s="30">
        <f t="shared" si="54"/>
        <v>0</v>
      </c>
    </row>
    <row r="82" spans="1:19" ht="56.25" hidden="1">
      <c r="A82" s="8" t="s">
        <v>19</v>
      </c>
      <c r="B82" s="20" t="s">
        <v>17</v>
      </c>
      <c r="C82" s="40" t="s">
        <v>27</v>
      </c>
      <c r="D82" s="40"/>
      <c r="E82" s="40"/>
      <c r="F82" s="14" t="s">
        <v>30</v>
      </c>
      <c r="G82" s="22" t="s">
        <v>50</v>
      </c>
      <c r="H82" s="21" t="s">
        <v>49</v>
      </c>
      <c r="I82" s="9"/>
      <c r="J82" s="9"/>
      <c r="K82" s="9"/>
      <c r="L82" s="9"/>
      <c r="M82" s="10">
        <f t="shared" si="51"/>
        <v>0</v>
      </c>
      <c r="P82" s="30">
        <f t="shared" si="54"/>
        <v>0</v>
      </c>
    </row>
    <row r="83" spans="1:19" ht="78" hidden="1" customHeight="1">
      <c r="A83" s="8" t="s">
        <v>19</v>
      </c>
      <c r="B83" s="20" t="s">
        <v>17</v>
      </c>
      <c r="C83" s="40" t="s">
        <v>27</v>
      </c>
      <c r="D83" s="40"/>
      <c r="E83" s="40"/>
      <c r="F83" s="20" t="s">
        <v>18</v>
      </c>
      <c r="G83" s="22" t="s">
        <v>73</v>
      </c>
      <c r="H83" s="21" t="s">
        <v>83</v>
      </c>
      <c r="I83" s="9"/>
      <c r="J83" s="9"/>
      <c r="K83" s="9"/>
      <c r="L83" s="9"/>
      <c r="M83" s="10">
        <f t="shared" ref="M83" si="58">I83-K83+L83</f>
        <v>0</v>
      </c>
      <c r="P83" s="30">
        <f t="shared" si="54"/>
        <v>0</v>
      </c>
      <c r="Q83" s="16"/>
      <c r="S83" s="16"/>
    </row>
    <row r="84" spans="1:19" ht="78" hidden="1" customHeight="1">
      <c r="A84" s="8" t="s">
        <v>19</v>
      </c>
      <c r="B84" s="20" t="s">
        <v>17</v>
      </c>
      <c r="C84" s="40" t="s">
        <v>27</v>
      </c>
      <c r="D84" s="40"/>
      <c r="E84" s="40"/>
      <c r="F84" s="20" t="s">
        <v>84</v>
      </c>
      <c r="G84" s="22" t="s">
        <v>85</v>
      </c>
      <c r="H84" s="21" t="s">
        <v>86</v>
      </c>
      <c r="I84" s="9"/>
      <c r="J84" s="9"/>
      <c r="K84" s="9"/>
      <c r="L84" s="9"/>
      <c r="M84" s="10">
        <f t="shared" ref="M84" si="59">I84-K84+L84</f>
        <v>0</v>
      </c>
      <c r="P84" s="30">
        <f t="shared" ref="P84:P85" si="60">M84-J84</f>
        <v>0</v>
      </c>
      <c r="Q84" s="16"/>
      <c r="S84" s="16"/>
    </row>
    <row r="85" spans="1:19" ht="37.5" hidden="1">
      <c r="A85" s="8" t="s">
        <v>19</v>
      </c>
      <c r="B85" s="20" t="s">
        <v>17</v>
      </c>
      <c r="C85" s="40" t="s">
        <v>27</v>
      </c>
      <c r="D85" s="40"/>
      <c r="E85" s="40"/>
      <c r="F85" s="20" t="s">
        <v>18</v>
      </c>
      <c r="G85" s="22" t="s">
        <v>87</v>
      </c>
      <c r="H85" s="21" t="s">
        <v>53</v>
      </c>
      <c r="I85" s="9"/>
      <c r="J85" s="9"/>
      <c r="K85" s="9"/>
      <c r="L85" s="9"/>
      <c r="M85" s="10">
        <f t="shared" ref="M85" si="61">I85-K85+L85</f>
        <v>0</v>
      </c>
      <c r="P85" s="30">
        <f t="shared" si="60"/>
        <v>0</v>
      </c>
      <c r="Q85" s="16"/>
      <c r="S85" s="16"/>
    </row>
    <row r="86" spans="1:19" ht="37.5" hidden="1">
      <c r="A86" s="8" t="s">
        <v>19</v>
      </c>
      <c r="B86" s="20" t="s">
        <v>17</v>
      </c>
      <c r="C86" s="40" t="s">
        <v>51</v>
      </c>
      <c r="D86" s="40"/>
      <c r="E86" s="40"/>
      <c r="F86" s="14" t="s">
        <v>18</v>
      </c>
      <c r="G86" s="22" t="s">
        <v>52</v>
      </c>
      <c r="H86" s="21" t="s">
        <v>53</v>
      </c>
      <c r="I86" s="9"/>
      <c r="J86" s="23"/>
      <c r="K86" s="9"/>
      <c r="L86" s="9"/>
      <c r="M86" s="10">
        <f t="shared" ref="M86" si="62">I86-K86+L86</f>
        <v>0</v>
      </c>
    </row>
    <row r="87" spans="1:19" ht="24" customHeight="1">
      <c r="A87" s="51" t="s">
        <v>10</v>
      </c>
      <c r="B87" s="51"/>
      <c r="C87" s="51"/>
      <c r="D87" s="51"/>
      <c r="E87" s="51"/>
      <c r="F87" s="51"/>
      <c r="G87" s="51"/>
      <c r="H87" s="51"/>
      <c r="I87" s="11">
        <f>SUBTOTAL(109,I15:I86)</f>
        <v>996153</v>
      </c>
      <c r="J87" s="11">
        <f>SUBTOTAL(109,J15:J86)</f>
        <v>353384</v>
      </c>
      <c r="K87" s="11">
        <f>SUBTOTAL(109,K15:K86)</f>
        <v>0</v>
      </c>
      <c r="L87" s="11">
        <f>SUBTOTAL(109,L15:L86)</f>
        <v>4766977</v>
      </c>
      <c r="M87" s="11">
        <f>SUBTOTAL(109,M15:M86)</f>
        <v>5763130</v>
      </c>
      <c r="N87" s="1" t="s">
        <v>88</v>
      </c>
      <c r="O87" s="16">
        <f>L87-K87</f>
        <v>4766977</v>
      </c>
      <c r="P87" s="16"/>
    </row>
    <row r="88" spans="1:19">
      <c r="A88" s="12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9">
      <c r="A89" s="50"/>
      <c r="B89" s="50"/>
      <c r="C89" s="50"/>
      <c r="D89" s="5"/>
      <c r="E89" s="5"/>
      <c r="F89" s="5"/>
      <c r="G89" s="5"/>
      <c r="H89" s="5"/>
      <c r="I89" s="5"/>
      <c r="J89" s="5"/>
      <c r="K89" s="5"/>
      <c r="L89" s="13">
        <f>L87-K87</f>
        <v>4766977</v>
      </c>
      <c r="M89" s="5"/>
    </row>
    <row r="90" spans="1:19">
      <c r="A90" s="50"/>
      <c r="B90" s="50"/>
      <c r="C90" s="50"/>
      <c r="D90" s="5"/>
      <c r="E90" s="5"/>
      <c r="F90" s="5"/>
      <c r="G90" s="5"/>
      <c r="H90" s="5"/>
      <c r="I90" s="5"/>
      <c r="J90" s="5"/>
      <c r="K90" s="13">
        <f>16699033-K87</f>
        <v>16699033</v>
      </c>
      <c r="L90" s="13">
        <f>1140210-L87</f>
        <v>-3626767</v>
      </c>
      <c r="M90" s="13"/>
      <c r="N90" s="16"/>
      <c r="O90" s="16">
        <f>L87-L56</f>
        <v>4766977</v>
      </c>
    </row>
    <row r="91" spans="1:19">
      <c r="A91" s="26"/>
      <c r="B91" s="27"/>
      <c r="C91" s="27"/>
      <c r="D91" s="5"/>
      <c r="E91" s="5"/>
      <c r="F91" s="5"/>
      <c r="G91" s="5"/>
      <c r="H91" s="5"/>
      <c r="I91" s="5"/>
      <c r="J91" s="5"/>
      <c r="K91" s="5"/>
      <c r="L91" s="13"/>
      <c r="M91" s="13"/>
    </row>
    <row r="92" spans="1:19">
      <c r="A92" s="49"/>
      <c r="B92" s="50"/>
      <c r="C92" s="50"/>
      <c r="D92" s="5"/>
      <c r="E92" s="5"/>
      <c r="F92" s="5"/>
      <c r="G92" s="5"/>
      <c r="H92" s="5"/>
      <c r="I92" s="5"/>
      <c r="J92" s="13" t="e">
        <f>L92+4745921+291474+50000</f>
        <v>#REF!</v>
      </c>
      <c r="K92" s="5" t="s">
        <v>22</v>
      </c>
      <c r="L92" s="13" t="e">
        <f>#REF!+K74+#REF!+#REF!</f>
        <v>#REF!</v>
      </c>
      <c r="M92" s="5"/>
      <c r="N92" s="16"/>
    </row>
    <row r="93" spans="1:19">
      <c r="A93" s="26"/>
      <c r="B93" s="27"/>
      <c r="C93" s="27"/>
      <c r="D93" s="5"/>
      <c r="E93" s="5"/>
      <c r="F93" s="5"/>
      <c r="G93" s="5"/>
      <c r="H93" s="5"/>
      <c r="I93" s="5"/>
      <c r="J93" s="13"/>
      <c r="K93" s="5" t="s">
        <v>26</v>
      </c>
      <c r="L93" s="13">
        <v>-157440</v>
      </c>
      <c r="M93" s="5"/>
      <c r="N93" s="16"/>
    </row>
    <row r="94" spans="1:19">
      <c r="J94" s="15"/>
      <c r="K94" s="15" t="s">
        <v>28</v>
      </c>
      <c r="L94" s="15" t="e">
        <f>#REF!-#REF!</f>
        <v>#REF!</v>
      </c>
      <c r="O94" s="16">
        <f>L87-L56</f>
        <v>4766977</v>
      </c>
    </row>
    <row r="95" spans="1:19">
      <c r="D95" s="39">
        <f>7806207+1159972</f>
        <v>8966179</v>
      </c>
      <c r="K95" s="3" t="s">
        <v>23</v>
      </c>
      <c r="L95" s="15" t="e">
        <f>L92+L94+L93</f>
        <v>#REF!</v>
      </c>
    </row>
    <row r="97" spans="11:12">
      <c r="L97" s="15" t="e">
        <f>L90-L95</f>
        <v>#REF!</v>
      </c>
    </row>
    <row r="100" spans="11:12">
      <c r="K100" s="15">
        <f>K87-L87</f>
        <v>-4766977</v>
      </c>
      <c r="L100" s="15"/>
    </row>
  </sheetData>
  <autoFilter ref="A10:O8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94">
    <mergeCell ref="C57:E57"/>
    <mergeCell ref="C58:E58"/>
    <mergeCell ref="C59:E59"/>
    <mergeCell ref="C63:E63"/>
    <mergeCell ref="C46:E46"/>
    <mergeCell ref="C47:E47"/>
    <mergeCell ref="C51:E51"/>
    <mergeCell ref="C49:E49"/>
    <mergeCell ref="C50:E50"/>
    <mergeCell ref="C54:E54"/>
    <mergeCell ref="C48:E48"/>
    <mergeCell ref="C60:E60"/>
    <mergeCell ref="C74:E74"/>
    <mergeCell ref="C62:E62"/>
    <mergeCell ref="C61:E61"/>
    <mergeCell ref="C68:E68"/>
    <mergeCell ref="C70:E70"/>
    <mergeCell ref="C64:E64"/>
    <mergeCell ref="C65:E65"/>
    <mergeCell ref="C66:E66"/>
    <mergeCell ref="A92:C92"/>
    <mergeCell ref="A90:C90"/>
    <mergeCell ref="C69:E69"/>
    <mergeCell ref="C73:E73"/>
    <mergeCell ref="C75:E75"/>
    <mergeCell ref="C77:E77"/>
    <mergeCell ref="C83:E83"/>
    <mergeCell ref="C81:E81"/>
    <mergeCell ref="C80:E80"/>
    <mergeCell ref="C82:E82"/>
    <mergeCell ref="A89:C89"/>
    <mergeCell ref="C79:E79"/>
    <mergeCell ref="C72:E72"/>
    <mergeCell ref="C71:E71"/>
    <mergeCell ref="A87:H87"/>
    <mergeCell ref="C78:E78"/>
    <mergeCell ref="B11:B14"/>
    <mergeCell ref="C76:E76"/>
    <mergeCell ref="C86:E86"/>
    <mergeCell ref="G11:G14"/>
    <mergeCell ref="C67:E67"/>
    <mergeCell ref="C27:E27"/>
    <mergeCell ref="C34:E34"/>
    <mergeCell ref="C35:E35"/>
    <mergeCell ref="C84:E84"/>
    <mergeCell ref="C16:E16"/>
    <mergeCell ref="C23:E23"/>
    <mergeCell ref="C28:E28"/>
    <mergeCell ref="C31:E31"/>
    <mergeCell ref="C85:E85"/>
    <mergeCell ref="C30:E30"/>
    <mergeCell ref="C33:E33"/>
    <mergeCell ref="A7:M7"/>
    <mergeCell ref="A10:B10"/>
    <mergeCell ref="C10:E10"/>
    <mergeCell ref="G10:H10"/>
    <mergeCell ref="I10:I14"/>
    <mergeCell ref="J10:J14"/>
    <mergeCell ref="M10:M14"/>
    <mergeCell ref="K11:K14"/>
    <mergeCell ref="A11:A14"/>
    <mergeCell ref="D11:D14"/>
    <mergeCell ref="K10:L10"/>
    <mergeCell ref="H11:H14"/>
    <mergeCell ref="L11:L14"/>
    <mergeCell ref="E11:E14"/>
    <mergeCell ref="F11:F14"/>
    <mergeCell ref="C11:C14"/>
    <mergeCell ref="C15:E15"/>
    <mergeCell ref="C19:E19"/>
    <mergeCell ref="C18:E18"/>
    <mergeCell ref="C17:E17"/>
    <mergeCell ref="C22:E22"/>
    <mergeCell ref="C21:E21"/>
    <mergeCell ref="C20:E20"/>
    <mergeCell ref="C24:E24"/>
    <mergeCell ref="C26:E26"/>
    <mergeCell ref="C29:E29"/>
    <mergeCell ref="C32:E32"/>
    <mergeCell ref="C25:E25"/>
    <mergeCell ref="C36:E36"/>
    <mergeCell ref="C53:E53"/>
    <mergeCell ref="C55:E55"/>
    <mergeCell ref="C56:E56"/>
    <mergeCell ref="C38:E38"/>
    <mergeCell ref="C37:E37"/>
    <mergeCell ref="C39:E39"/>
    <mergeCell ref="C40:E40"/>
    <mergeCell ref="C42:E42"/>
    <mergeCell ref="C52:E52"/>
    <mergeCell ref="C41:E41"/>
    <mergeCell ref="C43:E43"/>
    <mergeCell ref="C45:E45"/>
    <mergeCell ref="C44:E44"/>
  </mergeCells>
  <phoneticPr fontId="1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57" fitToHeight="2" orientation="landscape" r:id="rId1"/>
  <headerFooter alignWithMargins="0">
    <oddFooter>&amp;R&amp;"Calibri,Standardowy"&amp;8&amp;P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WŁOCHY</vt:lpstr>
      <vt:lpstr>WŁOCHY!Obszar_wydruku</vt:lpstr>
      <vt:lpstr>WŁOCHY!Tytuły_wydruku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mkarpinska</dc:creator>
  <cp:lastModifiedBy>Cydejko Aleksandra</cp:lastModifiedBy>
  <cp:lastPrinted>2025-04-15T11:45:10Z</cp:lastPrinted>
  <dcterms:created xsi:type="dcterms:W3CDTF">2008-01-17T08:39:03Z</dcterms:created>
  <dcterms:modified xsi:type="dcterms:W3CDTF">2025-04-15T11:45:40Z</dcterms:modified>
</cp:coreProperties>
</file>