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apuscinska\Desktop\SPRAWOZDANIA\SPRAWOZDANIE 2024\SPRAWOZDANIE 2024\"/>
    </mc:Choice>
  </mc:AlternateContent>
  <xr:revisionPtr revIDLastSave="0" documentId="13_ncr:1_{B2F31422-34E4-4965-AB42-8E29797D08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Arkusz1!$A$2:$I$228</definedName>
  </definedNames>
  <calcPr calcId="191029"/>
</workbook>
</file>

<file path=xl/calcChain.xml><?xml version="1.0" encoding="utf-8"?>
<calcChain xmlns="http://schemas.openxmlformats.org/spreadsheetml/2006/main">
  <c r="I112" i="1" l="1"/>
  <c r="G98" i="1"/>
  <c r="G43" i="1"/>
  <c r="E43" i="1"/>
  <c r="E29" i="1"/>
  <c r="G214" i="1" l="1"/>
  <c r="D214" i="1"/>
  <c r="H67" i="1" l="1"/>
  <c r="I173" i="1" l="1"/>
  <c r="I154" i="1"/>
  <c r="I151" i="1"/>
  <c r="I150" i="1" s="1"/>
  <c r="I142" i="1"/>
  <c r="G211" i="1"/>
  <c r="D211" i="1"/>
  <c r="G207" i="1"/>
  <c r="D207" i="1"/>
  <c r="G203" i="1"/>
  <c r="D203" i="1"/>
  <c r="G199" i="1"/>
  <c r="D199" i="1"/>
  <c r="G194" i="1"/>
  <c r="D194" i="1"/>
  <c r="G190" i="1"/>
  <c r="D190" i="1"/>
  <c r="G186" i="1"/>
  <c r="D186" i="1"/>
  <c r="G162" i="1"/>
  <c r="D162" i="1"/>
  <c r="G158" i="1"/>
  <c r="D158" i="1"/>
  <c r="G147" i="1"/>
  <c r="D147" i="1"/>
  <c r="G139" i="1"/>
  <c r="D139" i="1"/>
  <c r="G126" i="1"/>
  <c r="D126" i="1"/>
  <c r="G123" i="1"/>
  <c r="D123" i="1"/>
  <c r="G119" i="1"/>
  <c r="D119" i="1"/>
  <c r="G116" i="1"/>
  <c r="D116" i="1"/>
  <c r="G112" i="1"/>
  <c r="D112" i="1"/>
  <c r="H68" i="1"/>
  <c r="F18" i="1" s="1"/>
  <c r="F17" i="1"/>
  <c r="G27" i="1" l="1"/>
  <c r="G29" i="1" s="1"/>
  <c r="I29" i="1" s="1"/>
  <c r="I221" i="1"/>
  <c r="I116" i="1" l="1"/>
  <c r="I123" i="1" l="1"/>
  <c r="I80" i="1"/>
  <c r="E98" i="1" l="1"/>
  <c r="I158" i="1" l="1"/>
  <c r="I119" i="1" l="1"/>
  <c r="D8" i="1"/>
  <c r="D9" i="1" l="1"/>
  <c r="G9" i="1" s="1"/>
  <c r="I42" i="1"/>
  <c r="I94" i="1" l="1"/>
  <c r="I78" i="1"/>
  <c r="I37" i="1" l="1"/>
  <c r="I147" i="1" l="1"/>
  <c r="I74" i="1"/>
  <c r="I75" i="1"/>
  <c r="I76" i="1"/>
  <c r="I77" i="1"/>
  <c r="I79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73" i="1"/>
  <c r="I38" i="1"/>
  <c r="I39" i="1"/>
  <c r="I40" i="1"/>
  <c r="I41" i="1"/>
  <c r="I36" i="1"/>
  <c r="I24" i="1"/>
  <c r="I25" i="1"/>
  <c r="I26" i="1"/>
  <c r="I27" i="1"/>
  <c r="I23" i="1"/>
  <c r="I214" i="1"/>
  <c r="I211" i="1"/>
  <c r="I207" i="1"/>
  <c r="I203" i="1"/>
  <c r="I199" i="1"/>
  <c r="I194" i="1"/>
  <c r="I190" i="1"/>
  <c r="I186" i="1"/>
  <c r="I162" i="1"/>
  <c r="I139" i="1"/>
  <c r="I126" i="1"/>
  <c r="I43" i="1" l="1"/>
  <c r="I98" i="1"/>
</calcChain>
</file>

<file path=xl/sharedStrings.xml><?xml version="1.0" encoding="utf-8"?>
<sst xmlns="http://schemas.openxmlformats.org/spreadsheetml/2006/main" count="222" uniqueCount="175">
  <si>
    <t>OŚRODKA SPORTU I REKREACJI DZIELNICY ŚRÓDMIEŚCIE</t>
  </si>
  <si>
    <t xml:space="preserve">  </t>
  </si>
  <si>
    <t xml:space="preserve">§ 4700 – Szkolenia pracowników                                                                                </t>
  </si>
  <si>
    <t xml:space="preserve">§ 4440 – Odpis na ZFŚS </t>
  </si>
  <si>
    <t xml:space="preserve">§ 4430 – Różne opłaty i składki                                                                                        </t>
  </si>
  <si>
    <t>§ 4410 – Podróże służbowe krajowe</t>
  </si>
  <si>
    <t xml:space="preserve">§ 4390 – Zakup usług obejmujących wykonanie ekspertyz, analiz i opinii                                                                 </t>
  </si>
  <si>
    <t xml:space="preserve">§ 4360 – Zakup usług telekomunikacyjnych                                                                 </t>
  </si>
  <si>
    <t xml:space="preserve">§ 3020 – Wydatki osobowe nie zaliczane do wynagrodzeń     </t>
  </si>
  <si>
    <t xml:space="preserve">§ 4210 – Zakup materiałów i wyposażenia                                                                   </t>
  </si>
  <si>
    <t xml:space="preserve">§ 4260 – Zakup energii                                                                                            </t>
  </si>
  <si>
    <t>§  4300 – Zakup usług pozostałych</t>
  </si>
  <si>
    <t xml:space="preserve">§ 4280 -  Zakup usług zdrowotnych                                                                                 </t>
  </si>
  <si>
    <t xml:space="preserve">§ 4270 -  Zakup usług remontowych                                                                           </t>
  </si>
  <si>
    <t xml:space="preserve">§ 4530 – Podatek od towarów i usług nie podlegający odliczeniu                                </t>
  </si>
  <si>
    <t xml:space="preserve">2. </t>
  </si>
  <si>
    <t xml:space="preserve">§ 4170 - Wynagrodzenia bezosobowe                                                                              </t>
  </si>
  <si>
    <t>SPRAWOZDANIE OPISOWE</t>
  </si>
  <si>
    <t>Dział 926 - Kultura fizyczna i sport</t>
  </si>
  <si>
    <t>Rozdział 92604 - Instytucje kultury fizycznej</t>
  </si>
  <si>
    <t>Plan</t>
  </si>
  <si>
    <t>Wykonanie:</t>
  </si>
  <si>
    <t>Plan:</t>
  </si>
  <si>
    <t>* wynagrodzenia i pochodne</t>
  </si>
  <si>
    <t xml:space="preserve">* wydatki rzeczowe                 </t>
  </si>
  <si>
    <t>% wykonania</t>
  </si>
  <si>
    <t>Wykonanie</t>
  </si>
  <si>
    <t>Paragraf</t>
  </si>
  <si>
    <t xml:space="preserve">inne zwiększenia </t>
  </si>
  <si>
    <t>Razem</t>
  </si>
  <si>
    <t>1.</t>
  </si>
  <si>
    <t>Rodzaj usługi</t>
  </si>
  <si>
    <t>Basen komercja</t>
  </si>
  <si>
    <t xml:space="preserve">Hala sportowa </t>
  </si>
  <si>
    <t>Parking</t>
  </si>
  <si>
    <t>Pozostałe wpływy</t>
  </si>
  <si>
    <t>3.</t>
  </si>
  <si>
    <t>4.</t>
  </si>
  <si>
    <t>Inne zmniejszenia</t>
  </si>
  <si>
    <t>% Wykonania</t>
  </si>
  <si>
    <t>Wykonanie planu w pozostałych paragrafach:</t>
  </si>
  <si>
    <t>plan</t>
  </si>
  <si>
    <t>wykonanie</t>
  </si>
  <si>
    <t xml:space="preserve">§ 4610 – Koszty postępowania sądowego i prokuratorskiego                                                                         </t>
  </si>
  <si>
    <t>W paragrafie tym ujęto ryczałty na paliwo zużywane do przejazdów służbowych prywatnym samochodem oraz  wyjazdy w delegację innymi środkami transportu.</t>
  </si>
  <si>
    <t>Środki wydatkowano na:</t>
  </si>
  <si>
    <t>Realizacja wydatków uzależniona jest od daty zatrudnienia pracowników i upływu ważności ich badań lekarskich.</t>
  </si>
  <si>
    <t>Środki z tego paragrafu przeznaczono na:</t>
  </si>
  <si>
    <t>W paragrafie tym ujęto koszty związane ze szkoleniami pracowników administracji i działu technicznego.</t>
  </si>
  <si>
    <t>Baza noclegowa</t>
  </si>
  <si>
    <t>* baza noclegowa</t>
  </si>
  <si>
    <t xml:space="preserve">* wypłacone odszkodowania </t>
  </si>
  <si>
    <t>6.</t>
  </si>
  <si>
    <t>§ 6070 –  Wydatki inwestycyjne samorządowych zakładów budżetowych</t>
  </si>
  <si>
    <t>Zajęcia oświatowe - pływalnia</t>
  </si>
  <si>
    <t>Zajęcia oświatowe- hala sportowa</t>
  </si>
  <si>
    <t>* rekompensaty za koszty odzyskiwania należności</t>
  </si>
  <si>
    <t>Samorządowy zakład budżetowy</t>
  </si>
  <si>
    <t>5.</t>
  </si>
  <si>
    <t>Środki z tego paragrafu przeznaczone zostały m.in. na ubezpieczenie obiektu od odpowiedzialności cywilnej i zdarzeń losowych oraz na ubezpieczenie mienia od kradzieży, a także na licencje i eksploatacje artystycznych wykonań.</t>
  </si>
  <si>
    <t>tj.</t>
  </si>
  <si>
    <t>* wynagrodzenie należne płatnikowi składek od wypłaconych świadczeń z ubezpieczenia chorobowego oraz wynagrodzenie płatnika od PDOF płaconego w terminie</t>
  </si>
  <si>
    <t>* opłaty za zgubione bilety parkingowe oraz numerki do szatni</t>
  </si>
  <si>
    <t>Wydatki inwestycyjne § 6070</t>
  </si>
  <si>
    <t xml:space="preserve">§ 4190 – Nagrody konkursowe                                                              </t>
  </si>
  <si>
    <t>§ 6080 –  Zakupy inwestycyjne samorządowych zakładów budżetowych</t>
  </si>
  <si>
    <t>6 etatów</t>
  </si>
  <si>
    <t>* wydatki bieżące</t>
  </si>
  <si>
    <t>Zakupy inwestycyjne   § 6080</t>
  </si>
  <si>
    <t xml:space="preserve"> - wyposażenie, w tym sprzęt komputerowy</t>
  </si>
  <si>
    <t xml:space="preserve"> - materiały biurowe</t>
  </si>
  <si>
    <t xml:space="preserve"> - środki chemiczne i środki czystości</t>
  </si>
  <si>
    <t xml:space="preserve"> - artykuły sportowe</t>
  </si>
  <si>
    <t xml:space="preserve"> - środki chemiczne do uzdatniania wody</t>
  </si>
  <si>
    <t xml:space="preserve"> - pozostałe</t>
  </si>
  <si>
    <t xml:space="preserve"> - dostarczanie wody</t>
  </si>
  <si>
    <t>W paragrafie tym ujęto wydatki na:</t>
  </si>
  <si>
    <t xml:space="preserve"> - pranie bielizny pościelowej i ręczników</t>
  </si>
  <si>
    <t xml:space="preserve"> - usługi pocztowe i kurierskie</t>
  </si>
  <si>
    <t xml:space="preserve"> - usługi gastronomiczne</t>
  </si>
  <si>
    <t xml:space="preserve"> - obsługę prawna</t>
  </si>
  <si>
    <t xml:space="preserve"> - obsługę BHP</t>
  </si>
  <si>
    <t xml:space="preserve"> - wywóz nieczystości stałych</t>
  </si>
  <si>
    <t xml:space="preserve"> - odprowadzanie ścieków</t>
  </si>
  <si>
    <t xml:space="preserve"> - usługi informatyczne</t>
  </si>
  <si>
    <t xml:space="preserve"> - ochronę obiektu i konwoje wartości pieniężnych</t>
  </si>
  <si>
    <t xml:space="preserve"> - organizację imprez sportowych</t>
  </si>
  <si>
    <t xml:space="preserve"> - prowadzenie zajęć aqua aerobiku i aqua bike</t>
  </si>
  <si>
    <t xml:space="preserve"> - wynagrodzenie inspektora RODO</t>
  </si>
  <si>
    <t xml:space="preserve"> - pozostałe usługi</t>
  </si>
  <si>
    <t>W paragrafie tym ujęto koszty związane z wydatkami na połączenia służbowych telefonów stacjonarnych oraz komórkowych, a także na dostęp do sieci internetowej.</t>
  </si>
  <si>
    <t>Środki z tego paragrafu przeznaczone zostały na wykonywanie obowiązkowych badań wody.</t>
  </si>
  <si>
    <t>Ośrodek realizuje swoją działalność statutową na terenie Ośrodka Sportu i Rekreacji Dzielnicy Śródmieście przy ul. Polnej 7A w Warszawie,  gdzie mieści się pływalnia, hala sportowa, garaż podziemny, baza noclegowa i dwie sale konferencyjne oraz na terenie kompleksu sportowego przy ul. Emilii Plater 29 w Warszawie, składającego się z dwóch boisk sportowych.</t>
  </si>
  <si>
    <t>Środki zostały wydatkowane na:</t>
  </si>
  <si>
    <t xml:space="preserve"> - energię elektryczną</t>
  </si>
  <si>
    <t>BYŁO 0,00%</t>
  </si>
  <si>
    <r>
      <rPr>
        <b/>
        <sz val="11"/>
        <rFont val="Calibri"/>
        <family val="2"/>
        <charset val="238"/>
        <scheme val="minor"/>
      </rPr>
      <t xml:space="preserve">§ 0750 </t>
    </r>
    <r>
      <rPr>
        <sz val="11"/>
        <rFont val="Calibri"/>
        <family val="2"/>
        <charset val="238"/>
        <scheme val="minor"/>
      </rPr>
      <t>- dochody z najmu i dzierżawy składników majątkowych</t>
    </r>
  </si>
  <si>
    <r>
      <rPr>
        <b/>
        <sz val="11"/>
        <rFont val="Calibri"/>
        <family val="2"/>
        <charset val="238"/>
        <scheme val="minor"/>
      </rPr>
      <t>§ 0830</t>
    </r>
    <r>
      <rPr>
        <sz val="11"/>
        <rFont val="Calibri"/>
        <family val="2"/>
        <charset val="238"/>
        <scheme val="minor"/>
      </rPr>
      <t xml:space="preserve"> - wpływy z usług</t>
    </r>
  </si>
  <si>
    <r>
      <rPr>
        <b/>
        <sz val="11"/>
        <rFont val="Calibri"/>
        <family val="2"/>
        <charset val="238"/>
        <scheme val="minor"/>
      </rPr>
      <t>§ 0920</t>
    </r>
    <r>
      <rPr>
        <sz val="11"/>
        <rFont val="Calibri"/>
        <family val="2"/>
        <charset val="238"/>
        <scheme val="minor"/>
      </rPr>
      <t xml:space="preserve"> - pozostałe odsetki</t>
    </r>
  </si>
  <si>
    <r>
      <rPr>
        <b/>
        <sz val="11"/>
        <rFont val="Calibri"/>
        <family val="2"/>
        <charset val="238"/>
        <scheme val="minor"/>
      </rPr>
      <t>§ 0970</t>
    </r>
    <r>
      <rPr>
        <sz val="11"/>
        <rFont val="Calibri"/>
        <family val="2"/>
        <charset val="238"/>
        <scheme val="minor"/>
      </rPr>
      <t xml:space="preserve"> - pozostałe wpływy</t>
    </r>
  </si>
  <si>
    <r>
      <rPr>
        <b/>
        <sz val="11"/>
        <rFont val="Calibri"/>
        <family val="2"/>
        <charset val="238"/>
        <scheme val="minor"/>
      </rPr>
      <t>§ 2650</t>
    </r>
    <r>
      <rPr>
        <sz val="11"/>
        <rFont val="Calibri"/>
        <family val="2"/>
        <charset val="238"/>
        <scheme val="minor"/>
      </rPr>
      <t xml:space="preserve"> - dotacja przedmiotowa z budżetu otrzymana przez zakład budżetowy</t>
    </r>
  </si>
  <si>
    <r>
      <t>W paragrafie 0830</t>
    </r>
    <r>
      <rPr>
        <b/>
        <i/>
        <sz val="11"/>
        <rFont val="Calibri"/>
        <family val="2"/>
        <charset val="238"/>
        <scheme val="minor"/>
      </rPr>
      <t xml:space="preserve"> "Wpływy z usług"</t>
    </r>
  </si>
  <si>
    <r>
      <t xml:space="preserve">W paragrafie 0630 </t>
    </r>
    <r>
      <rPr>
        <b/>
        <i/>
        <sz val="11"/>
        <rFont val="Calibri"/>
        <family val="2"/>
        <charset val="238"/>
        <scheme val="minor"/>
      </rPr>
      <t>"Wpływy z tytułu opłat i kosztów sądowych"</t>
    </r>
    <r>
      <rPr>
        <sz val="11"/>
        <rFont val="Calibri"/>
        <family val="2"/>
        <charset val="238"/>
        <scheme val="minor"/>
      </rPr>
      <t xml:space="preserve"> wykazano </t>
    </r>
    <r>
      <rPr>
        <b/>
        <i/>
        <sz val="11"/>
        <rFont val="Calibri"/>
        <family val="2"/>
        <charset val="238"/>
        <scheme val="minor"/>
      </rPr>
      <t>0,00 zł</t>
    </r>
    <r>
      <rPr>
        <sz val="11"/>
        <rFont val="Calibri"/>
        <family val="2"/>
        <charset val="238"/>
        <scheme val="minor"/>
      </rPr>
      <t xml:space="preserve"> tytułem </t>
    </r>
    <r>
      <rPr>
        <strike/>
        <sz val="11"/>
        <rFont val="Calibri"/>
        <family val="2"/>
        <charset val="238"/>
        <scheme val="minor"/>
      </rPr>
      <t>zwrot kosztów procesu przeciwko Amberroad Sp. z o.o.</t>
    </r>
  </si>
  <si>
    <r>
      <t xml:space="preserve">W paragrafie 064 </t>
    </r>
    <r>
      <rPr>
        <b/>
        <i/>
        <sz val="11"/>
        <rFont val="Calibri"/>
        <family val="2"/>
        <charset val="238"/>
        <scheme val="minor"/>
      </rPr>
      <t>"Wpływ z tytułu kosztów egzekucyjnych, opłaty komorniczej i kosztów upomnień"</t>
    </r>
    <r>
      <rPr>
        <sz val="11"/>
        <rFont val="Calibri"/>
        <family val="2"/>
        <charset val="238"/>
        <scheme val="minor"/>
      </rPr>
      <t xml:space="preserve"> wykazano kwotę</t>
    </r>
    <r>
      <rPr>
        <i/>
        <sz val="11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0,00 zł</t>
    </r>
    <r>
      <rPr>
        <sz val="11"/>
        <rFont val="Calibri"/>
        <family val="2"/>
        <charset val="238"/>
        <scheme val="minor"/>
      </rPr>
      <t xml:space="preserve"> tytułem zwrotu zaliczki komorniczej oraz wpływy z postępowania komorniczego</t>
    </r>
  </si>
  <si>
    <r>
      <t xml:space="preserve">W paragrafie 094 </t>
    </r>
    <r>
      <rPr>
        <b/>
        <i/>
        <sz val="11"/>
        <rFont val="Calibri"/>
        <family val="2"/>
        <charset val="238"/>
        <scheme val="minor"/>
      </rPr>
      <t>"Wpływy z rozliczeń/zwrotów z lat ubiegłych"</t>
    </r>
    <r>
      <rPr>
        <sz val="11"/>
        <rFont val="Calibri"/>
        <family val="2"/>
        <charset val="238"/>
        <scheme val="minor"/>
      </rPr>
      <t xml:space="preserve"> wykazano kwotę</t>
    </r>
    <r>
      <rPr>
        <i/>
        <sz val="11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0,00 zł</t>
    </r>
    <r>
      <rPr>
        <sz val="11"/>
        <rFont val="Calibri"/>
        <family val="2"/>
        <charset val="238"/>
        <scheme val="minor"/>
      </rPr>
      <t xml:space="preserve"> z tytułu naprawienia szkody z 2016 r.</t>
    </r>
  </si>
  <si>
    <r>
      <t>§ 3020 -</t>
    </r>
    <r>
      <rPr>
        <sz val="11"/>
        <color indexed="8"/>
        <rFont val="Calibri"/>
        <family val="2"/>
        <charset val="238"/>
        <scheme val="minor"/>
      </rPr>
      <t xml:space="preserve"> wydatki osobowe nie zaliczane do wynagrodzeń</t>
    </r>
  </si>
  <si>
    <r>
      <t xml:space="preserve">§ 4010 - </t>
    </r>
    <r>
      <rPr>
        <sz val="11"/>
        <color indexed="8"/>
        <rFont val="Calibri"/>
        <family val="2"/>
        <charset val="238"/>
        <scheme val="minor"/>
      </rPr>
      <t>wynagrodzenia osobowe pracowników</t>
    </r>
  </si>
  <si>
    <r>
      <t>§ 4040 -</t>
    </r>
    <r>
      <rPr>
        <sz val="11"/>
        <color indexed="8"/>
        <rFont val="Calibri"/>
        <family val="2"/>
        <charset val="238"/>
        <scheme val="minor"/>
      </rPr>
      <t xml:space="preserve"> dodatkowe wynagrodzenie roczne</t>
    </r>
  </si>
  <si>
    <r>
      <t xml:space="preserve">§ 4110 - </t>
    </r>
    <r>
      <rPr>
        <sz val="11"/>
        <color indexed="8"/>
        <rFont val="Calibri"/>
        <family val="2"/>
        <charset val="238"/>
        <scheme val="minor"/>
      </rPr>
      <t>składki na ubezpieczenia społeczne</t>
    </r>
  </si>
  <si>
    <r>
      <t xml:space="preserve">§ 4120 - </t>
    </r>
    <r>
      <rPr>
        <sz val="11"/>
        <color indexed="8"/>
        <rFont val="Calibri"/>
        <family val="2"/>
        <charset val="238"/>
        <scheme val="minor"/>
      </rPr>
      <t>składki na Fundusz Pracy</t>
    </r>
  </si>
  <si>
    <r>
      <t xml:space="preserve">§ 4170 - </t>
    </r>
    <r>
      <rPr>
        <sz val="11"/>
        <color indexed="8"/>
        <rFont val="Calibri"/>
        <family val="2"/>
        <charset val="238"/>
        <scheme val="minor"/>
      </rPr>
      <t>wynagrodzenia bezosobowe</t>
    </r>
  </si>
  <si>
    <r>
      <t xml:space="preserve">§ 4190 - </t>
    </r>
    <r>
      <rPr>
        <sz val="11"/>
        <color indexed="8"/>
        <rFont val="Calibri"/>
        <family val="2"/>
        <charset val="238"/>
        <scheme val="minor"/>
      </rPr>
      <t>nagrody konkursowe</t>
    </r>
  </si>
  <si>
    <r>
      <t xml:space="preserve">§ 4210 - </t>
    </r>
    <r>
      <rPr>
        <sz val="11"/>
        <color indexed="8"/>
        <rFont val="Calibri"/>
        <family val="2"/>
        <charset val="238"/>
        <scheme val="minor"/>
      </rPr>
      <t>zakup materiałów i wyposażenia</t>
    </r>
  </si>
  <si>
    <r>
      <t xml:space="preserve">§ 4260 - </t>
    </r>
    <r>
      <rPr>
        <sz val="11"/>
        <color indexed="8"/>
        <rFont val="Calibri"/>
        <family val="2"/>
        <charset val="238"/>
        <scheme val="minor"/>
      </rPr>
      <t xml:space="preserve">zakup energii </t>
    </r>
  </si>
  <si>
    <r>
      <t xml:space="preserve">§ 4270 - </t>
    </r>
    <r>
      <rPr>
        <sz val="11"/>
        <color indexed="8"/>
        <rFont val="Calibri"/>
        <family val="2"/>
        <charset val="238"/>
        <scheme val="minor"/>
      </rPr>
      <t>zakup usług remontowych</t>
    </r>
  </si>
  <si>
    <r>
      <t xml:space="preserve">§ 4280 - </t>
    </r>
    <r>
      <rPr>
        <sz val="11"/>
        <color indexed="8"/>
        <rFont val="Calibri"/>
        <family val="2"/>
        <charset val="238"/>
        <scheme val="minor"/>
      </rPr>
      <t>zakup usług zdrowotnych</t>
    </r>
  </si>
  <si>
    <r>
      <t xml:space="preserve">§ 4300 - </t>
    </r>
    <r>
      <rPr>
        <sz val="11"/>
        <color indexed="8"/>
        <rFont val="Calibri"/>
        <family val="2"/>
        <charset val="238"/>
        <scheme val="minor"/>
      </rPr>
      <t>zakup usług pozostałych</t>
    </r>
  </si>
  <si>
    <r>
      <t xml:space="preserve">§ 4360 - </t>
    </r>
    <r>
      <rPr>
        <sz val="11"/>
        <color indexed="8"/>
        <rFont val="Calibri"/>
        <family val="2"/>
        <charset val="238"/>
        <scheme val="minor"/>
      </rPr>
      <t>opłaty z tyt. zakupu usług telekomunikacyjnych</t>
    </r>
  </si>
  <si>
    <r>
      <t>§ 4390 -</t>
    </r>
    <r>
      <rPr>
        <sz val="11"/>
        <color indexed="8"/>
        <rFont val="Calibri"/>
        <family val="2"/>
        <charset val="238"/>
        <scheme val="minor"/>
      </rPr>
      <t xml:space="preserve"> zakup usług obejmujących wykonanie ekspertyz, analiz i opinii</t>
    </r>
  </si>
  <si>
    <r>
      <t xml:space="preserve">§ 4410 - </t>
    </r>
    <r>
      <rPr>
        <sz val="11"/>
        <color indexed="8"/>
        <rFont val="Calibri"/>
        <family val="2"/>
        <charset val="238"/>
        <scheme val="minor"/>
      </rPr>
      <t>podróże służbowe krajowe</t>
    </r>
  </si>
  <si>
    <r>
      <t xml:space="preserve">§ 4430 - </t>
    </r>
    <r>
      <rPr>
        <sz val="11"/>
        <color indexed="8"/>
        <rFont val="Calibri"/>
        <family val="2"/>
        <charset val="238"/>
        <scheme val="minor"/>
      </rPr>
      <t>różne opłaty i składki</t>
    </r>
  </si>
  <si>
    <r>
      <t xml:space="preserve">§ 4440 - </t>
    </r>
    <r>
      <rPr>
        <sz val="11"/>
        <color indexed="8"/>
        <rFont val="Calibri"/>
        <family val="2"/>
        <charset val="238"/>
        <scheme val="minor"/>
      </rPr>
      <t>odpis na ZFŚS</t>
    </r>
  </si>
  <si>
    <r>
      <t xml:space="preserve">§ 4530 - </t>
    </r>
    <r>
      <rPr>
        <sz val="11"/>
        <color indexed="8"/>
        <rFont val="Calibri"/>
        <family val="2"/>
        <charset val="238"/>
        <scheme val="minor"/>
      </rPr>
      <t>podatek od towarów i usług</t>
    </r>
  </si>
  <si>
    <r>
      <t xml:space="preserve">§ 4610 - </t>
    </r>
    <r>
      <rPr>
        <sz val="11"/>
        <color indexed="8"/>
        <rFont val="Calibri"/>
        <family val="2"/>
        <charset val="238"/>
        <scheme val="minor"/>
      </rPr>
      <t>koszty komornicze i sądowe</t>
    </r>
  </si>
  <si>
    <r>
      <t xml:space="preserve">§ 4700 - </t>
    </r>
    <r>
      <rPr>
        <sz val="11"/>
        <color indexed="8"/>
        <rFont val="Calibri"/>
        <family val="2"/>
        <charset val="238"/>
        <scheme val="minor"/>
      </rPr>
      <t>szkolenie pracowników</t>
    </r>
  </si>
  <si>
    <t>ZA OKRES 01.01.- 31.12.2024 ROKU</t>
  </si>
  <si>
    <t>Plan i wykonanie przychodów za okres 01.01.2024 r. - 31.12.2024 r. przedstawia się następująco:</t>
  </si>
  <si>
    <t>Na dzień 31-12-2024 r. wykonanie planu po stronie kosztów przedstawiało się następująco:</t>
  </si>
  <si>
    <r>
      <t xml:space="preserve">Plan po stronie przychodów zrealizowano w wysokości </t>
    </r>
    <r>
      <rPr>
        <b/>
        <sz val="11"/>
        <color theme="1"/>
        <rFont val="Calibri"/>
        <family val="2"/>
        <charset val="238"/>
        <scheme val="minor"/>
      </rPr>
      <t>91,69 %</t>
    </r>
    <r>
      <rPr>
        <sz val="11"/>
        <color theme="1"/>
        <rFont val="Calibri"/>
        <family val="2"/>
        <charset val="238"/>
        <scheme val="minor"/>
      </rPr>
      <t xml:space="preserve">  zgodnie z poniższą specyfikacją przychodów:</t>
    </r>
  </si>
  <si>
    <r>
      <t xml:space="preserve">W paragrafie 0750 </t>
    </r>
    <r>
      <rPr>
        <b/>
        <i/>
        <sz val="11"/>
        <rFont val="Calibri"/>
        <family val="2"/>
        <charset val="238"/>
        <scheme val="minor"/>
      </rPr>
      <t>"Dochody z najmu i dzierżawy składników majątkowych"</t>
    </r>
    <r>
      <rPr>
        <sz val="11"/>
        <rFont val="Calibri"/>
        <family val="2"/>
        <charset val="238"/>
        <scheme val="minor"/>
      </rPr>
      <t xml:space="preserve"> wpływy z tytułu najmu powierzchni użytkowej, w tym Sali śniadaniowej i Sali konferencyjnej wyniosły</t>
    </r>
    <r>
      <rPr>
        <b/>
        <i/>
        <sz val="11"/>
        <rFont val="Calibri"/>
        <family val="2"/>
        <charset val="238"/>
        <scheme val="minor"/>
      </rPr>
      <t xml:space="preserve">  127 340,53 zł.</t>
    </r>
  </si>
  <si>
    <r>
      <t xml:space="preserve">W paragrafie 0920 </t>
    </r>
    <r>
      <rPr>
        <b/>
        <i/>
        <sz val="11"/>
        <color theme="1"/>
        <rFont val="Calibri"/>
        <family val="2"/>
        <charset val="238"/>
        <scheme val="minor"/>
      </rPr>
      <t>"Pozostałe odsetki"</t>
    </r>
    <r>
      <rPr>
        <sz val="11"/>
        <color theme="1"/>
        <rFont val="Calibri"/>
        <family val="2"/>
        <charset val="238"/>
        <scheme val="minor"/>
      </rPr>
      <t xml:space="preserve"> wpływy z tytułu odsetek od należności niezapłaconych w terminie wyniosły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2 022,43 zł</t>
    </r>
    <r>
      <rPr>
        <i/>
        <sz val="11"/>
        <color theme="1"/>
        <rFont val="Calibri"/>
        <family val="2"/>
        <charset val="238"/>
        <scheme val="minor"/>
      </rPr>
      <t>.</t>
    </r>
  </si>
  <si>
    <t xml:space="preserve">* zwrot kosztów zastępstwa procesowego </t>
  </si>
  <si>
    <t>* pozostałe (równowartość Voucherów dla Partnerów Benefit Systems za uzbierane punkty przyznawane przez użytkowników Aplikacji MultiSport)</t>
  </si>
  <si>
    <r>
      <t xml:space="preserve">W paragrafie 0970 </t>
    </r>
    <r>
      <rPr>
        <b/>
        <i/>
        <sz val="11"/>
        <rFont val="Calibri"/>
        <family val="2"/>
        <charset val="238"/>
        <scheme val="minor"/>
      </rPr>
      <t>"Pozostałe przychody operacyjne"</t>
    </r>
    <r>
      <rPr>
        <sz val="11"/>
        <rFont val="Calibri"/>
        <family val="2"/>
        <charset val="238"/>
        <scheme val="minor"/>
      </rPr>
      <t xml:space="preserve"> ujęto kwotę </t>
    </r>
    <r>
      <rPr>
        <b/>
        <i/>
        <sz val="11"/>
        <rFont val="Calibri"/>
        <family val="2"/>
        <charset val="238"/>
        <scheme val="minor"/>
      </rPr>
      <t>31 066,84 zł</t>
    </r>
    <r>
      <rPr>
        <sz val="11"/>
        <rFont val="Calibri"/>
        <family val="2"/>
        <charset val="238"/>
        <scheme val="minor"/>
      </rPr>
      <t>, w tym:</t>
    </r>
  </si>
  <si>
    <r>
      <t>W ramach planu finansowego, wyżej wymieniony zakład budżetowy przeznaczył środki na wydatki w kwocie</t>
    </r>
    <r>
      <rPr>
        <b/>
        <i/>
        <sz val="11"/>
        <rFont val="Calibri"/>
        <family val="2"/>
        <charset val="238"/>
        <scheme val="minor"/>
      </rPr>
      <t xml:space="preserve"> 10 721 705,00 zł</t>
    </r>
    <r>
      <rPr>
        <sz val="11"/>
        <rFont val="Calibri"/>
        <family val="2"/>
        <charset val="238"/>
        <scheme val="minor"/>
      </rPr>
      <t>, w tym na:</t>
    </r>
  </si>
  <si>
    <t xml:space="preserve">W paragrafie tym ujęto koszty umów zleceń zawartych z osobami pełniącymi dyżury w recepcji bazy noclegowej w czasie nieobecności pracowników etatowych, osobami prowadzącymi, sędziującymi i zapewniającymi opiekę medyczną w trakcie imprez sportowych oraz eksperta w zakresie zamówień publicznych powyżej 130 000,- zł. </t>
  </si>
  <si>
    <t xml:space="preserve"> - energię cieplną</t>
  </si>
  <si>
    <t xml:space="preserve"> - konserwacje, przeglądy konserwacyjne i serwis urządzeń</t>
  </si>
  <si>
    <t xml:space="preserve"> - remonty, w tym:</t>
  </si>
  <si>
    <t xml:space="preserve"> - naprawy bieżące, w tym naprawa ozonatora basenowego niecki sportowej</t>
  </si>
  <si>
    <t xml:space="preserve">     * remont filtra basenowego Olot 1600 obieg whirlpoole </t>
  </si>
  <si>
    <t xml:space="preserve">     * rozbudowa i wymiana przestarzałych elementów systemu telewizji dozorowej</t>
  </si>
  <si>
    <t xml:space="preserve"> - obsługa ratownicza</t>
  </si>
  <si>
    <t xml:space="preserve"> - przeglądy techniczne i okresowe</t>
  </si>
  <si>
    <t xml:space="preserve"> - dofinansowanie do studiów pracowników</t>
  </si>
  <si>
    <t xml:space="preserve"> - prowizje od transakcji finansowych</t>
  </si>
  <si>
    <t xml:space="preserve">W paragrafie tym ujęto koszty związane z podatkiem od towarów i usług niepodlegającym odliczeniu. W 2024 roku Ośrodek rozliczał podatek VAT wg pre-współczynika w wysokości 58%. </t>
  </si>
  <si>
    <r>
      <t xml:space="preserve">Realizacja planu w paragrafach dotyczących wynagrodzeń wraz z pochodnymi kształtuje się na poziomie </t>
    </r>
    <r>
      <rPr>
        <b/>
        <sz val="11"/>
        <rFont val="Calibri"/>
        <family val="2"/>
        <charset val="238"/>
        <scheme val="minor"/>
      </rPr>
      <t>93,23%</t>
    </r>
    <r>
      <rPr>
        <sz val="11"/>
        <rFont val="Calibri"/>
        <family val="2"/>
        <charset val="238"/>
        <scheme val="minor"/>
      </rPr>
      <t xml:space="preserve"> i wynosi</t>
    </r>
    <r>
      <rPr>
        <b/>
        <i/>
        <sz val="11"/>
        <rFont val="Calibri"/>
        <family val="2"/>
        <charset val="238"/>
        <scheme val="minor"/>
      </rPr>
      <t xml:space="preserve"> 6 200 543,94 zł</t>
    </r>
    <r>
      <rPr>
        <sz val="11"/>
        <rFont val="Calibri"/>
        <family val="2"/>
        <charset val="238"/>
        <scheme val="minor"/>
      </rPr>
      <t>.</t>
    </r>
  </si>
  <si>
    <t>Zatrudnienie w OSiR na dzień 31-12-2024 r. wyniosło 57,5 etatu, w tym:</t>
  </si>
  <si>
    <t>17 etatów</t>
  </si>
  <si>
    <t>* dział sportu</t>
  </si>
  <si>
    <t>* dział eksploatacji</t>
  </si>
  <si>
    <t xml:space="preserve"> - materiały techniczne do bieżącej eksploatacji, w tym części do maszyn i urządzeń</t>
  </si>
  <si>
    <t>Wymagany przepisami pułap 75% zaplanowanych na ten cel środków przekazano na konto funduszu dnia 30 maja 2024 r., a pozostałe 25%  przekazano do dnia 30 września 2024 r. W grudniu 2024 r. dokonano korekty rocznej odpisu, której nadwyżkę zwrócono na rachunek bieżący Ośrodka</t>
  </si>
  <si>
    <t>* recepcja pływalni</t>
  </si>
  <si>
    <t>11,5 etatu</t>
  </si>
  <si>
    <t>4,5 etatu</t>
  </si>
  <si>
    <t>18,5 etatu</t>
  </si>
  <si>
    <t>* administracja</t>
  </si>
  <si>
    <r>
      <t xml:space="preserve">W planie finansowym po stronie kosztów, zamykającym się kwotą </t>
    </r>
    <r>
      <rPr>
        <b/>
        <sz val="11"/>
        <color theme="1"/>
        <rFont val="Calibri"/>
        <family val="2"/>
        <charset val="238"/>
        <scheme val="minor"/>
      </rPr>
      <t>10 721 705,00 zł</t>
    </r>
    <r>
      <rPr>
        <sz val="11"/>
        <color theme="1"/>
        <rFont val="Calibri"/>
        <family val="2"/>
        <charset val="238"/>
        <scheme val="minor"/>
      </rPr>
      <t>, wyszczególniono środki na:</t>
    </r>
  </si>
  <si>
    <t>W pozycji "Inne zwiększenia" ujęto spisane drobne salda księgowe w kwocie</t>
  </si>
  <si>
    <t xml:space="preserve"> - spisane drobne salda księgowe</t>
  </si>
  <si>
    <r>
      <t xml:space="preserve">Na dzień 31-12-2024 r. odpisy amortyzacyjne środków trwałych będących na stanie Ośrodka Sportu i Rekreacji Dzielnicy Śródmieście wyniosły </t>
    </r>
    <r>
      <rPr>
        <b/>
        <sz val="11"/>
        <rFont val="Calibri"/>
        <family val="2"/>
        <charset val="238"/>
        <scheme val="minor"/>
      </rPr>
      <t>1 038 943,62 zł</t>
    </r>
    <r>
      <rPr>
        <sz val="11"/>
        <rFont val="Calibri"/>
        <family val="2"/>
        <charset val="238"/>
        <scheme val="minor"/>
      </rPr>
      <t>.</t>
    </r>
  </si>
  <si>
    <r>
      <t xml:space="preserve">W powyższym rozdziale została zaplanowana dotacja przedmiotowa dla samorządowego zakładu budżetowego pod nazwą Ośrodek Sportu i Rekreacji Dzielnicy Śródmieście w wysokości </t>
    </r>
    <r>
      <rPr>
        <b/>
        <i/>
        <sz val="11"/>
        <rFont val="Calibri"/>
        <family val="2"/>
        <charset val="238"/>
        <scheme val="minor"/>
      </rPr>
      <t>4 826 705,00 zł</t>
    </r>
    <r>
      <rPr>
        <sz val="11"/>
        <rFont val="Calibri"/>
        <family val="2"/>
        <charset val="238"/>
        <scheme val="minor"/>
      </rPr>
      <t xml:space="preserve">, która na dzień 31.12.2024 r. została wykonana w </t>
    </r>
    <r>
      <rPr>
        <b/>
        <i/>
        <sz val="11"/>
        <rFont val="Calibri"/>
        <family val="2"/>
        <charset val="238"/>
        <scheme val="minor"/>
      </rPr>
      <t>99,08 %</t>
    </r>
    <r>
      <rPr>
        <sz val="11"/>
        <rFont val="Calibri"/>
        <family val="2"/>
        <charset val="238"/>
        <scheme val="minor"/>
      </rPr>
      <t>. Niewykorzystana część dotacji w łącznej kwocie 44 542,00 zł wynika z wyłączenia z użytkowania w dniach 02–06.12.2024 roku pływalni.</t>
    </r>
  </si>
  <si>
    <r>
      <t xml:space="preserve">§ 4140 - </t>
    </r>
    <r>
      <rPr>
        <sz val="11"/>
        <color indexed="8"/>
        <rFont val="Calibri"/>
        <family val="2"/>
        <charset val="238"/>
        <scheme val="minor"/>
      </rPr>
      <t>wpłaty na Państwowy Fundusz Osób Niepełnosprawnych</t>
    </r>
  </si>
  <si>
    <r>
      <t xml:space="preserve">§ 4710 - </t>
    </r>
    <r>
      <rPr>
        <sz val="11"/>
        <color theme="1"/>
        <rFont val="Calibri"/>
        <family val="2"/>
        <charset val="238"/>
        <scheme val="minor"/>
      </rPr>
      <t>wpłaty na PPK finansowane przez podmiot zatrudniający</t>
    </r>
  </si>
  <si>
    <t>W paragrafie tym ujęto świadczenia wynikające z przepisów BHP, tj. obuwie dla pracowników sprzątających i technicznych (2 047,08 zł); dofinansowania do okularów niezbędnych dla pracowników pracujących przy monitorach komputerowych  (3 489,00 zł); ekwiwalenty wypłacane pracownikom za pranie odzieży służbowej  (9 542,00 zł) oraz zasądzone odszkodowanie dla byłego pracownika (9 000,- zł)</t>
  </si>
  <si>
    <t>§ 4140 - wpłaty na Państwowy Fundusz Osób Niepełnosprawnych</t>
  </si>
  <si>
    <t xml:space="preserve"> - zakup artykułów spożywczych</t>
  </si>
  <si>
    <t xml:space="preserve">     * remont głównej magistrali rozprowadzającej wodę wraz z kosztem nadzoru</t>
  </si>
  <si>
    <t xml:space="preserve"> - monitorowanie ppoż.</t>
  </si>
  <si>
    <t xml:space="preserve"> - prowizję od rezerwacji miejsc noclegowych online</t>
  </si>
  <si>
    <t xml:space="preserve"> - korektę roczną podatku VAT</t>
  </si>
  <si>
    <t>W paragrafie tym ujęto koszty związane z zakupem oprogramowania finansowo-księgowego, sprzętu do inwentaryzacji oraz szafek do szatni przy hali sportowej.</t>
  </si>
  <si>
    <r>
      <t>W pozycji "Inne zmniejszenia" w łącznej kwocie</t>
    </r>
    <r>
      <rPr>
        <b/>
        <sz val="11"/>
        <rFont val="Calibri"/>
        <family val="2"/>
        <charset val="238"/>
        <scheme val="minor"/>
      </rPr>
      <t xml:space="preserve"> 28 556 zł</t>
    </r>
    <r>
      <rPr>
        <sz val="11"/>
        <rFont val="Calibri"/>
        <family val="2"/>
        <charset val="238"/>
        <scheme val="minor"/>
      </rPr>
      <t xml:space="preserve"> ujęto: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</si>
</sst>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6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2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164" fontId="10" fillId="0" borderId="0" xfId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10" fontId="9" fillId="0" borderId="0" xfId="4" applyNumberFormat="1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164" fontId="12" fillId="0" borderId="2" xfId="1" applyFont="1" applyBorder="1" applyAlignment="1">
      <alignment horizontal="left" vertical="center" wrapText="1"/>
    </xf>
    <xf numFmtId="10" fontId="12" fillId="0" borderId="2" xfId="4" applyNumberFormat="1" applyFont="1" applyBorder="1" applyAlignment="1">
      <alignment horizontal="right" vertical="center" wrapText="1"/>
    </xf>
    <xf numFmtId="164" fontId="10" fillId="0" borderId="0" xfId="0" applyNumberFormat="1" applyFont="1" applyAlignment="1">
      <alignment vertical="center"/>
    </xf>
    <xf numFmtId="10" fontId="12" fillId="2" borderId="2" xfId="4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44" fontId="7" fillId="0" borderId="0" xfId="0" applyNumberFormat="1" applyFont="1" applyAlignment="1">
      <alignment vertical="center"/>
    </xf>
    <xf numFmtId="0" fontId="9" fillId="0" borderId="1" xfId="0" applyFont="1" applyBorder="1" applyAlignment="1">
      <alignment vertical="center" wrapText="1"/>
    </xf>
    <xf numFmtId="164" fontId="9" fillId="0" borderId="0" xfId="1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44" fontId="14" fillId="0" borderId="0" xfId="3" applyFont="1" applyAlignment="1">
      <alignment horizontal="left" vertical="center" wrapText="1"/>
    </xf>
    <xf numFmtId="44" fontId="10" fillId="0" borderId="0" xfId="0" applyNumberFormat="1" applyFont="1" applyAlignment="1">
      <alignment vertical="center"/>
    </xf>
    <xf numFmtId="44" fontId="16" fillId="0" borderId="0" xfId="3" applyFont="1" applyAlignment="1">
      <alignment horizontal="left" vertical="center" wrapText="1"/>
    </xf>
    <xf numFmtId="44" fontId="16" fillId="0" borderId="0" xfId="3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10" fontId="14" fillId="0" borderId="2" xfId="4" applyNumberFormat="1" applyFont="1" applyBorder="1" applyAlignment="1">
      <alignment horizontal="center" vertical="center"/>
    </xf>
    <xf numFmtId="10" fontId="14" fillId="2" borderId="2" xfId="4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4" fontId="13" fillId="0" borderId="0" xfId="3" applyFont="1" applyFill="1" applyBorder="1" applyAlignment="1">
      <alignment horizontal="center" vertical="center"/>
    </xf>
    <xf numFmtId="10" fontId="14" fillId="0" borderId="0" xfId="4" applyNumberFormat="1" applyFont="1" applyFill="1" applyBorder="1" applyAlignment="1">
      <alignment horizontal="center" vertical="center"/>
    </xf>
    <xf numFmtId="44" fontId="10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10" fontId="10" fillId="0" borderId="0" xfId="4" applyNumberFormat="1" applyFont="1" applyAlignment="1">
      <alignment vertical="center"/>
    </xf>
    <xf numFmtId="0" fontId="16" fillId="0" borderId="0" xfId="0" applyFont="1" applyAlignment="1">
      <alignment vertical="center" wrapText="1"/>
    </xf>
    <xf numFmtId="44" fontId="16" fillId="0" borderId="0" xfId="3" applyFont="1" applyAlignment="1">
      <alignment vertical="center" wrapText="1"/>
    </xf>
    <xf numFmtId="44" fontId="16" fillId="0" borderId="0" xfId="3" applyFont="1" applyAlignment="1">
      <alignment horizontal="right" vertical="center" wrapText="1"/>
    </xf>
    <xf numFmtId="44" fontId="12" fillId="0" borderId="0" xfId="3" applyFont="1" applyAlignment="1">
      <alignment vertical="center" wrapText="1"/>
    </xf>
    <xf numFmtId="10" fontId="12" fillId="0" borderId="0" xfId="4" applyNumberFormat="1" applyFont="1" applyAlignment="1">
      <alignment vertical="center" wrapText="1"/>
    </xf>
    <xf numFmtId="164" fontId="8" fillId="0" borderId="0" xfId="1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44" fontId="14" fillId="0" borderId="0" xfId="3" applyFont="1" applyAlignment="1">
      <alignment vertical="center" wrapText="1"/>
    </xf>
    <xf numFmtId="44" fontId="13" fillId="0" borderId="0" xfId="3" applyFont="1" applyAlignment="1">
      <alignment vertical="center" wrapText="1"/>
    </xf>
    <xf numFmtId="0" fontId="4" fillId="0" borderId="0" xfId="0" applyFont="1" applyAlignment="1">
      <alignment vertical="center"/>
    </xf>
    <xf numFmtId="10" fontId="13" fillId="0" borderId="0" xfId="4" applyNumberFormat="1" applyFont="1" applyAlignment="1">
      <alignment vertical="center" wrapText="1"/>
    </xf>
    <xf numFmtId="0" fontId="9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  <xf numFmtId="164" fontId="9" fillId="0" borderId="0" xfId="1" applyFont="1" applyFill="1" applyAlignment="1">
      <alignment horizontal="left" vertical="center" wrapText="1"/>
    </xf>
    <xf numFmtId="164" fontId="16" fillId="0" borderId="0" xfId="1" applyFont="1" applyAlignment="1">
      <alignment horizontal="left" vertical="center" wrapText="1"/>
    </xf>
    <xf numFmtId="2" fontId="10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 wrapText="1"/>
    </xf>
    <xf numFmtId="44" fontId="19" fillId="0" borderId="0" xfId="3" applyFont="1" applyAlignment="1">
      <alignment horizontal="left" vertical="center" wrapText="1"/>
    </xf>
    <xf numFmtId="44" fontId="10" fillId="0" borderId="0" xfId="0" applyNumberFormat="1" applyFont="1" applyAlignment="1">
      <alignment horizontal="left" vertical="center" wrapText="1"/>
    </xf>
    <xf numFmtId="9" fontId="7" fillId="0" borderId="0" xfId="4" applyFont="1" applyAlignment="1">
      <alignment vertical="center"/>
    </xf>
    <xf numFmtId="10" fontId="7" fillId="0" borderId="0" xfId="4" applyNumberFormat="1" applyFont="1" applyAlignment="1">
      <alignment vertical="center"/>
    </xf>
    <xf numFmtId="164" fontId="7" fillId="0" borderId="0" xfId="1" applyFont="1" applyAlignment="1">
      <alignment vertical="center"/>
    </xf>
    <xf numFmtId="164" fontId="10" fillId="0" borderId="0" xfId="1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44" fontId="21" fillId="0" borderId="0" xfId="3" applyFont="1" applyAlignment="1">
      <alignment horizontal="left" vertical="center" wrapText="1"/>
    </xf>
    <xf numFmtId="16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44" fontId="22" fillId="0" borderId="0" xfId="0" applyNumberFormat="1" applyFont="1"/>
    <xf numFmtId="0" fontId="22" fillId="0" borderId="0" xfId="0" applyFont="1"/>
    <xf numFmtId="44" fontId="13" fillId="0" borderId="0" xfId="3" applyFont="1" applyAlignment="1">
      <alignment horizontal="left" vertical="center" wrapText="1"/>
    </xf>
    <xf numFmtId="10" fontId="12" fillId="0" borderId="2" xfId="4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44" fontId="10" fillId="0" borderId="3" xfId="3" applyFont="1" applyFill="1" applyBorder="1" applyAlignment="1">
      <alignment horizontal="center" vertical="center" wrapText="1"/>
    </xf>
    <xf numFmtId="44" fontId="10" fillId="0" borderId="4" xfId="3" applyFont="1" applyFill="1" applyBorder="1" applyAlignment="1">
      <alignment horizontal="center" vertical="center" wrapText="1"/>
    </xf>
    <xf numFmtId="44" fontId="9" fillId="0" borderId="3" xfId="3" applyFont="1" applyBorder="1" applyAlignment="1">
      <alignment horizontal="center" vertical="center" wrapText="1"/>
    </xf>
    <xf numFmtId="44" fontId="9" fillId="0" borderId="4" xfId="3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4" fontId="14" fillId="0" borderId="0" xfId="3" applyFont="1" applyAlignment="1">
      <alignment horizontal="right" vertical="center" wrapText="1"/>
    </xf>
    <xf numFmtId="44" fontId="4" fillId="0" borderId="2" xfId="3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44" fontId="16" fillId="0" borderId="0" xfId="3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4" fontId="8" fillId="0" borderId="2" xfId="3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4" fontId="16" fillId="0" borderId="0" xfId="3" applyFont="1" applyAlignment="1">
      <alignment horizontal="center" vertical="center" wrapText="1"/>
    </xf>
    <xf numFmtId="44" fontId="10" fillId="0" borderId="0" xfId="3" applyFont="1" applyFill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4" fontId="9" fillId="2" borderId="3" xfId="3" applyFont="1" applyFill="1" applyBorder="1" applyAlignment="1">
      <alignment horizontal="center" vertical="center" wrapText="1"/>
    </xf>
    <xf numFmtId="44" fontId="9" fillId="2" borderId="4" xfId="3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44" fontId="10" fillId="0" borderId="3" xfId="3" applyFont="1" applyBorder="1" applyAlignment="1">
      <alignment horizontal="center" vertical="center" wrapText="1"/>
    </xf>
    <xf numFmtId="44" fontId="10" fillId="0" borderId="4" xfId="3" applyFont="1" applyBorder="1" applyAlignment="1">
      <alignment horizontal="center" vertical="center" wrapText="1"/>
    </xf>
    <xf numFmtId="44" fontId="9" fillId="0" borderId="3" xfId="3" applyFont="1" applyFill="1" applyBorder="1" applyAlignment="1">
      <alignment horizontal="center" vertical="center" wrapText="1"/>
    </xf>
    <xf numFmtId="44" fontId="9" fillId="0" borderId="4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4" fontId="9" fillId="0" borderId="0" xfId="3" applyFont="1" applyAlignment="1">
      <alignment horizontal="righ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6" fillId="0" borderId="0" xfId="0" applyFont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/>
    </xf>
    <xf numFmtId="44" fontId="13" fillId="2" borderId="2" xfId="3" applyFont="1" applyFill="1" applyBorder="1" applyAlignment="1">
      <alignment horizontal="center" vertical="center"/>
    </xf>
    <xf numFmtId="44" fontId="4" fillId="0" borderId="3" xfId="3" applyFont="1" applyBorder="1" applyAlignment="1">
      <alignment horizontal="center" vertical="center"/>
    </xf>
    <xf numFmtId="44" fontId="4" fillId="0" borderId="4" xfId="3" applyFont="1" applyBorder="1" applyAlignment="1">
      <alignment horizontal="center" vertical="center"/>
    </xf>
    <xf numFmtId="44" fontId="8" fillId="2" borderId="3" xfId="3" applyFont="1" applyFill="1" applyBorder="1" applyAlignment="1">
      <alignment horizontal="center" vertical="center" wrapText="1"/>
    </xf>
    <xf numFmtId="44" fontId="8" fillId="2" borderId="4" xfId="3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44" fontId="8" fillId="0" borderId="3" xfId="3" applyFont="1" applyBorder="1" applyAlignment="1">
      <alignment horizontal="center" vertical="center"/>
    </xf>
    <xf numFmtId="44" fontId="8" fillId="0" borderId="4" xfId="3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vertical="center" wrapText="1"/>
    </xf>
  </cellXfs>
  <cellStyles count="5">
    <cellStyle name="Dziesiętny" xfId="1" builtinId="3"/>
    <cellStyle name="Normalny" xfId="0" builtinId="0"/>
    <cellStyle name="Normalny 2" xfId="2" xr:uid="{00000000-0005-0000-0000-000002000000}"/>
    <cellStyle name="Procentowy" xfId="4" builtinId="5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232"/>
  <sheetViews>
    <sheetView tabSelected="1" view="pageBreakPreview" zoomScaleNormal="100" zoomScaleSheetLayoutView="100" workbookViewId="0">
      <selection activeCell="N214" sqref="N214"/>
    </sheetView>
  </sheetViews>
  <sheetFormatPr defaultColWidth="9" defaultRowHeight="15"/>
  <cols>
    <col min="1" max="1" width="2.375" style="2" bestFit="1" customWidth="1"/>
    <col min="2" max="2" width="9" style="2"/>
    <col min="3" max="3" width="0.375" style="2" customWidth="1"/>
    <col min="4" max="4" width="16.875" style="2" customWidth="1"/>
    <col min="5" max="6" width="9" style="2"/>
    <col min="7" max="7" width="14.875" style="2" bestFit="1" customWidth="1"/>
    <col min="8" max="8" width="7.375" style="2" customWidth="1"/>
    <col min="9" max="9" width="16.375" style="3" customWidth="1"/>
    <col min="10" max="10" width="14.625" style="1" bestFit="1" customWidth="1"/>
    <col min="11" max="11" width="14.75" style="1" bestFit="1" customWidth="1"/>
    <col min="12" max="13" width="14.625" style="1" bestFit="1" customWidth="1"/>
    <col min="14" max="15" width="9" style="1"/>
    <col min="16" max="16" width="15.5" style="1" customWidth="1"/>
    <col min="17" max="16384" width="9" style="1"/>
  </cols>
  <sheetData>
    <row r="2" spans="1:9" ht="21.75" customHeight="1">
      <c r="A2" s="105" t="s">
        <v>17</v>
      </c>
      <c r="B2" s="105"/>
      <c r="C2" s="105"/>
      <c r="D2" s="105"/>
      <c r="E2" s="105"/>
      <c r="F2" s="105"/>
      <c r="G2" s="105"/>
      <c r="H2" s="105"/>
      <c r="I2" s="105"/>
    </row>
    <row r="3" spans="1:9" ht="18.75" customHeight="1">
      <c r="A3" s="105" t="s">
        <v>0</v>
      </c>
      <c r="B3" s="105"/>
      <c r="C3" s="105"/>
      <c r="D3" s="105"/>
      <c r="E3" s="105"/>
      <c r="F3" s="105"/>
      <c r="G3" s="105"/>
      <c r="H3" s="105"/>
      <c r="I3" s="105"/>
    </row>
    <row r="4" spans="1:9" ht="19.5" customHeight="1">
      <c r="A4" s="105" t="s">
        <v>125</v>
      </c>
      <c r="B4" s="105"/>
      <c r="C4" s="105"/>
      <c r="D4" s="105"/>
      <c r="E4" s="105"/>
      <c r="F4" s="105"/>
      <c r="G4" s="105"/>
      <c r="H4" s="105"/>
      <c r="I4" s="105"/>
    </row>
    <row r="5" spans="1:9" ht="7.5" customHeight="1">
      <c r="A5" s="88"/>
      <c r="B5" s="88"/>
      <c r="C5" s="88"/>
      <c r="D5" s="88"/>
      <c r="E5" s="88"/>
      <c r="F5" s="88"/>
      <c r="G5" s="88"/>
      <c r="H5" s="88"/>
    </row>
    <row r="6" spans="1:9" ht="18" customHeight="1">
      <c r="A6" s="79" t="s">
        <v>18</v>
      </c>
      <c r="B6" s="79"/>
      <c r="C6" s="79"/>
      <c r="D6" s="79"/>
      <c r="E6" s="79"/>
      <c r="F6" s="79"/>
      <c r="G6" s="79"/>
      <c r="H6" s="79"/>
      <c r="I6" s="79"/>
    </row>
    <row r="7" spans="1:9" ht="18.75" customHeight="1">
      <c r="A7" s="79" t="s">
        <v>19</v>
      </c>
      <c r="B7" s="79"/>
      <c r="C7" s="79"/>
      <c r="D7" s="79"/>
      <c r="E7" s="79"/>
      <c r="F7" s="79"/>
      <c r="G7" s="79"/>
      <c r="H7" s="79"/>
      <c r="I7" s="79"/>
    </row>
    <row r="8" spans="1:9" ht="18" customHeight="1">
      <c r="A8" s="79" t="s">
        <v>22</v>
      </c>
      <c r="B8" s="79"/>
      <c r="C8" s="4"/>
      <c r="D8" s="106">
        <f>E29</f>
        <v>10721705</v>
      </c>
      <c r="E8" s="106"/>
      <c r="F8" s="4"/>
      <c r="G8" s="4"/>
      <c r="H8" s="4"/>
      <c r="I8" s="4"/>
    </row>
    <row r="9" spans="1:9" ht="18" customHeight="1">
      <c r="A9" s="79" t="s">
        <v>21</v>
      </c>
      <c r="B9" s="79"/>
      <c r="C9" s="4"/>
      <c r="D9" s="106">
        <f>G29</f>
        <v>9830615.0899999999</v>
      </c>
      <c r="E9" s="106"/>
      <c r="F9" s="5" t="s">
        <v>60</v>
      </c>
      <c r="G9" s="6">
        <f>D9/D8</f>
        <v>0.91688915988641728</v>
      </c>
      <c r="H9" s="4"/>
      <c r="I9" s="4"/>
    </row>
    <row r="10" spans="1:9" ht="19.5" customHeight="1">
      <c r="A10" s="118" t="s">
        <v>57</v>
      </c>
      <c r="B10" s="118"/>
      <c r="C10" s="118"/>
      <c r="D10" s="118"/>
      <c r="E10" s="118"/>
      <c r="F10" s="118"/>
      <c r="G10" s="118"/>
      <c r="H10" s="118"/>
      <c r="I10" s="118"/>
    </row>
    <row r="11" spans="1:9" ht="11.25" customHeight="1">
      <c r="I11" s="2"/>
    </row>
    <row r="12" spans="1:9" ht="78.599999999999994" customHeight="1">
      <c r="A12" s="88" t="s">
        <v>163</v>
      </c>
      <c r="B12" s="88"/>
      <c r="C12" s="88"/>
      <c r="D12" s="88"/>
      <c r="E12" s="88"/>
      <c r="F12" s="88"/>
      <c r="G12" s="88"/>
      <c r="H12" s="88"/>
      <c r="I12" s="88"/>
    </row>
    <row r="13" spans="1:9" ht="11.25" customHeight="1">
      <c r="A13" s="7"/>
      <c r="B13" s="7"/>
      <c r="C13" s="7"/>
      <c r="D13" s="7"/>
      <c r="E13" s="7"/>
      <c r="F13" s="7"/>
      <c r="G13" s="7"/>
      <c r="H13" s="7"/>
      <c r="I13" s="7"/>
    </row>
    <row r="14" spans="1:9" ht="66.75" customHeight="1">
      <c r="A14" s="88" t="s">
        <v>92</v>
      </c>
      <c r="B14" s="88"/>
      <c r="C14" s="88"/>
      <c r="D14" s="88"/>
      <c r="E14" s="88"/>
      <c r="F14" s="88"/>
      <c r="G14" s="88"/>
      <c r="H14" s="88"/>
      <c r="I14" s="88"/>
    </row>
    <row r="15" spans="1:9" ht="11.25" customHeight="1">
      <c r="A15" s="7"/>
      <c r="B15" s="7"/>
      <c r="C15" s="7"/>
      <c r="D15" s="7"/>
      <c r="E15" s="7"/>
      <c r="F15" s="7"/>
      <c r="G15" s="7"/>
      <c r="H15" s="7"/>
      <c r="I15" s="7"/>
    </row>
    <row r="16" spans="1:9" ht="33.75" customHeight="1">
      <c r="A16" s="88" t="s">
        <v>134</v>
      </c>
      <c r="B16" s="88"/>
      <c r="C16" s="88"/>
      <c r="D16" s="88"/>
      <c r="E16" s="88"/>
      <c r="F16" s="88"/>
      <c r="G16" s="88"/>
      <c r="H16" s="88"/>
      <c r="I16" s="88"/>
    </row>
    <row r="17" spans="1:11" ht="15.75" customHeight="1">
      <c r="A17" s="88" t="s">
        <v>23</v>
      </c>
      <c r="B17" s="88"/>
      <c r="C17" s="88"/>
      <c r="D17" s="88"/>
      <c r="E17" s="88"/>
      <c r="F17" s="91">
        <f>H67</f>
        <v>6650500</v>
      </c>
      <c r="G17" s="91"/>
      <c r="H17" s="7"/>
      <c r="I17" s="7"/>
    </row>
    <row r="18" spans="1:11" ht="15.75" customHeight="1">
      <c r="A18" s="88" t="s">
        <v>24</v>
      </c>
      <c r="B18" s="88"/>
      <c r="C18" s="88"/>
      <c r="D18" s="88"/>
      <c r="E18" s="88"/>
      <c r="F18" s="91">
        <f>H68</f>
        <v>4071205</v>
      </c>
      <c r="G18" s="91"/>
      <c r="H18" s="7"/>
      <c r="I18" s="7"/>
    </row>
    <row r="19" spans="1:11" ht="10.5" customHeight="1">
      <c r="A19" s="7"/>
      <c r="B19" s="7"/>
      <c r="C19" s="7"/>
      <c r="D19" s="7"/>
      <c r="E19" s="7"/>
      <c r="F19" s="7"/>
      <c r="G19" s="7"/>
      <c r="H19" s="7"/>
      <c r="I19" s="7"/>
    </row>
    <row r="20" spans="1:11" ht="15.75" customHeight="1">
      <c r="A20" s="88" t="s">
        <v>126</v>
      </c>
      <c r="B20" s="88"/>
      <c r="C20" s="88"/>
      <c r="D20" s="88"/>
      <c r="E20" s="88"/>
      <c r="F20" s="88"/>
      <c r="G20" s="88"/>
      <c r="H20" s="88"/>
      <c r="I20" s="88"/>
    </row>
    <row r="21" spans="1:11" ht="9" customHeight="1"/>
    <row r="22" spans="1:11" ht="49.5" customHeight="1">
      <c r="A22" s="92" t="s">
        <v>27</v>
      </c>
      <c r="B22" s="95"/>
      <c r="C22" s="95"/>
      <c r="D22" s="93"/>
      <c r="E22" s="94" t="s">
        <v>20</v>
      </c>
      <c r="F22" s="94"/>
      <c r="G22" s="92" t="s">
        <v>26</v>
      </c>
      <c r="H22" s="93"/>
      <c r="I22" s="8" t="s">
        <v>25</v>
      </c>
    </row>
    <row r="23" spans="1:11" ht="48.75" customHeight="1">
      <c r="A23" s="98" t="s">
        <v>96</v>
      </c>
      <c r="B23" s="99"/>
      <c r="C23" s="99"/>
      <c r="D23" s="100"/>
      <c r="E23" s="101">
        <v>135000</v>
      </c>
      <c r="F23" s="102"/>
      <c r="G23" s="72">
        <v>127340.53</v>
      </c>
      <c r="H23" s="73"/>
      <c r="I23" s="9">
        <f>G23/E23</f>
        <v>0.94326318518518515</v>
      </c>
    </row>
    <row r="24" spans="1:11" ht="21.75" customHeight="1">
      <c r="A24" s="98" t="s">
        <v>97</v>
      </c>
      <c r="B24" s="99"/>
      <c r="C24" s="99"/>
      <c r="D24" s="100"/>
      <c r="E24" s="101">
        <v>5722500</v>
      </c>
      <c r="F24" s="102"/>
      <c r="G24" s="103">
        <v>4887998.93</v>
      </c>
      <c r="H24" s="104"/>
      <c r="I24" s="9">
        <f t="shared" ref="I24:I27" si="0">G24/E24</f>
        <v>0.85417194058540846</v>
      </c>
    </row>
    <row r="25" spans="1:11" ht="24" customHeight="1">
      <c r="A25" s="98" t="s">
        <v>98</v>
      </c>
      <c r="B25" s="99"/>
      <c r="C25" s="99"/>
      <c r="D25" s="100"/>
      <c r="E25" s="101">
        <v>2500</v>
      </c>
      <c r="F25" s="102"/>
      <c r="G25" s="72">
        <v>2022.43</v>
      </c>
      <c r="H25" s="73"/>
      <c r="I25" s="9">
        <f t="shared" si="0"/>
        <v>0.80897200000000002</v>
      </c>
    </row>
    <row r="26" spans="1:11" ht="24.75" customHeight="1">
      <c r="A26" s="98" t="s">
        <v>99</v>
      </c>
      <c r="B26" s="99"/>
      <c r="C26" s="99"/>
      <c r="D26" s="100"/>
      <c r="E26" s="101">
        <v>35000</v>
      </c>
      <c r="F26" s="102"/>
      <c r="G26" s="72">
        <v>31066.84</v>
      </c>
      <c r="H26" s="73"/>
      <c r="I26" s="9">
        <f t="shared" si="0"/>
        <v>0.88762399999999997</v>
      </c>
    </row>
    <row r="27" spans="1:11" ht="51" customHeight="1">
      <c r="A27" s="98" t="s">
        <v>100</v>
      </c>
      <c r="B27" s="99"/>
      <c r="C27" s="99"/>
      <c r="D27" s="100"/>
      <c r="E27" s="101">
        <v>4826705</v>
      </c>
      <c r="F27" s="102"/>
      <c r="G27" s="72">
        <f>4826705-44542</f>
        <v>4782163</v>
      </c>
      <c r="H27" s="73"/>
      <c r="I27" s="9">
        <f t="shared" si="0"/>
        <v>0.99077175837346598</v>
      </c>
      <c r="K27" s="31"/>
    </row>
    <row r="28" spans="1:11" ht="19.5" customHeight="1">
      <c r="A28" s="98" t="s">
        <v>28</v>
      </c>
      <c r="B28" s="99"/>
      <c r="C28" s="99"/>
      <c r="D28" s="100"/>
      <c r="E28" s="101">
        <v>0</v>
      </c>
      <c r="F28" s="102"/>
      <c r="G28" s="72">
        <v>23.36</v>
      </c>
      <c r="H28" s="73"/>
      <c r="I28" s="66"/>
    </row>
    <row r="29" spans="1:11" ht="22.5" customHeight="1">
      <c r="A29" s="84" t="s">
        <v>29</v>
      </c>
      <c r="B29" s="85"/>
      <c r="C29" s="85"/>
      <c r="D29" s="86"/>
      <c r="E29" s="96">
        <f>SUM(E23:F28)</f>
        <v>10721705</v>
      </c>
      <c r="F29" s="97"/>
      <c r="G29" s="96">
        <f>SUM(G23:H28)</f>
        <v>9830615.0899999999</v>
      </c>
      <c r="H29" s="97"/>
      <c r="I29" s="11">
        <f>G29/E29</f>
        <v>0.91688915988641728</v>
      </c>
    </row>
    <row r="31" spans="1:11" ht="38.25" customHeight="1">
      <c r="A31" s="89" t="s">
        <v>128</v>
      </c>
      <c r="B31" s="82"/>
      <c r="C31" s="82"/>
      <c r="D31" s="82"/>
      <c r="E31" s="82"/>
      <c r="F31" s="82"/>
      <c r="G31" s="82"/>
      <c r="H31" s="82"/>
      <c r="I31" s="82"/>
    </row>
    <row r="32" spans="1:11" ht="15" customHeight="1"/>
    <row r="33" spans="1:17" s="12" customFormat="1" ht="13.5" customHeight="1">
      <c r="A33" s="2" t="s">
        <v>30</v>
      </c>
      <c r="B33" s="88" t="s">
        <v>101</v>
      </c>
      <c r="C33" s="88"/>
      <c r="D33" s="88"/>
      <c r="E33" s="88"/>
      <c r="F33" s="88"/>
      <c r="G33" s="88"/>
      <c r="H33" s="88"/>
      <c r="I33" s="88"/>
    </row>
    <row r="34" spans="1:17" s="12" customFormat="1">
      <c r="A34" s="2"/>
      <c r="B34" s="2"/>
      <c r="C34" s="2"/>
      <c r="D34" s="2"/>
      <c r="E34" s="2"/>
      <c r="F34" s="2"/>
      <c r="G34" s="2"/>
      <c r="H34" s="2"/>
      <c r="I34" s="2"/>
    </row>
    <row r="35" spans="1:17" s="12" customFormat="1">
      <c r="A35" s="92" t="s">
        <v>31</v>
      </c>
      <c r="B35" s="95"/>
      <c r="C35" s="95"/>
      <c r="D35" s="93"/>
      <c r="E35" s="94" t="s">
        <v>20</v>
      </c>
      <c r="F35" s="94"/>
      <c r="G35" s="92" t="s">
        <v>26</v>
      </c>
      <c r="H35" s="93"/>
      <c r="I35" s="8" t="s">
        <v>25</v>
      </c>
    </row>
    <row r="36" spans="1:17" s="12" customFormat="1" ht="32.25" customHeight="1">
      <c r="A36" s="67" t="s">
        <v>54</v>
      </c>
      <c r="B36" s="68"/>
      <c r="C36" s="68"/>
      <c r="D36" s="69"/>
      <c r="E36" s="70">
        <v>762000</v>
      </c>
      <c r="F36" s="71"/>
      <c r="G36" s="72">
        <v>662768.1</v>
      </c>
      <c r="H36" s="73"/>
      <c r="I36" s="9">
        <f>G36/E36</f>
        <v>0.8697744094488189</v>
      </c>
      <c r="K36" s="52"/>
      <c r="L36" s="53"/>
      <c r="M36" s="13"/>
      <c r="N36" s="51"/>
      <c r="Q36" s="51"/>
    </row>
    <row r="37" spans="1:17" s="12" customFormat="1" ht="30.75" customHeight="1">
      <c r="A37" s="67" t="s">
        <v>55</v>
      </c>
      <c r="B37" s="68"/>
      <c r="C37" s="68"/>
      <c r="D37" s="69"/>
      <c r="E37" s="70">
        <v>270000</v>
      </c>
      <c r="F37" s="71"/>
      <c r="G37" s="72">
        <v>139549.19</v>
      </c>
      <c r="H37" s="73"/>
      <c r="I37" s="9">
        <f>G37/E37</f>
        <v>0.51684885185185181</v>
      </c>
      <c r="J37" s="13"/>
      <c r="K37" s="52"/>
      <c r="L37" s="53"/>
      <c r="M37" s="13"/>
      <c r="N37" s="51"/>
      <c r="Q37" s="51"/>
    </row>
    <row r="38" spans="1:17" s="12" customFormat="1" ht="23.25" customHeight="1">
      <c r="A38" s="67" t="s">
        <v>32</v>
      </c>
      <c r="B38" s="68"/>
      <c r="C38" s="68"/>
      <c r="D38" s="69"/>
      <c r="E38" s="70">
        <v>1981000</v>
      </c>
      <c r="F38" s="71"/>
      <c r="G38" s="103">
        <v>1876627.33</v>
      </c>
      <c r="H38" s="104"/>
      <c r="I38" s="9">
        <f t="shared" ref="I38:I41" si="1">G38/E38</f>
        <v>0.94731313982836951</v>
      </c>
      <c r="K38" s="52"/>
      <c r="L38" s="53"/>
      <c r="M38" s="13"/>
      <c r="N38" s="51"/>
      <c r="Q38" s="51"/>
    </row>
    <row r="39" spans="1:17" s="12" customFormat="1" ht="26.25" customHeight="1">
      <c r="A39" s="67" t="s">
        <v>33</v>
      </c>
      <c r="B39" s="68"/>
      <c r="C39" s="68"/>
      <c r="D39" s="69"/>
      <c r="E39" s="70">
        <v>475500</v>
      </c>
      <c r="F39" s="71"/>
      <c r="G39" s="72">
        <v>355658.76</v>
      </c>
      <c r="H39" s="73"/>
      <c r="I39" s="9">
        <f t="shared" si="1"/>
        <v>0.74796794952681389</v>
      </c>
      <c r="K39" s="52"/>
      <c r="L39" s="53"/>
      <c r="M39" s="13"/>
      <c r="N39" s="51"/>
      <c r="Q39" s="51"/>
    </row>
    <row r="40" spans="1:17" s="12" customFormat="1" ht="25.5" customHeight="1">
      <c r="A40" s="67" t="s">
        <v>49</v>
      </c>
      <c r="B40" s="68"/>
      <c r="C40" s="68"/>
      <c r="D40" s="69"/>
      <c r="E40" s="70">
        <v>1515000</v>
      </c>
      <c r="F40" s="71"/>
      <c r="G40" s="72">
        <v>1287104.5900000001</v>
      </c>
      <c r="H40" s="73"/>
      <c r="I40" s="9">
        <f t="shared" si="1"/>
        <v>0.8495739867986799</v>
      </c>
      <c r="K40" s="52"/>
      <c r="L40" s="53"/>
      <c r="M40" s="13"/>
      <c r="N40" s="51"/>
      <c r="Q40" s="51"/>
    </row>
    <row r="41" spans="1:17" s="12" customFormat="1" ht="23.25" customHeight="1">
      <c r="A41" s="67" t="s">
        <v>34</v>
      </c>
      <c r="B41" s="68"/>
      <c r="C41" s="68"/>
      <c r="D41" s="69"/>
      <c r="E41" s="70">
        <v>711000</v>
      </c>
      <c r="F41" s="71"/>
      <c r="G41" s="72">
        <v>560182.77</v>
      </c>
      <c r="H41" s="73"/>
      <c r="I41" s="9">
        <f t="shared" si="1"/>
        <v>0.78788012658227846</v>
      </c>
      <c r="K41" s="52"/>
      <c r="L41" s="53"/>
      <c r="M41" s="13"/>
      <c r="N41" s="51"/>
      <c r="Q41" s="51"/>
    </row>
    <row r="42" spans="1:17" s="12" customFormat="1" ht="27.75" customHeight="1">
      <c r="A42" s="67" t="s">
        <v>35</v>
      </c>
      <c r="B42" s="68"/>
      <c r="C42" s="68"/>
      <c r="D42" s="69"/>
      <c r="E42" s="70">
        <v>8000</v>
      </c>
      <c r="F42" s="71"/>
      <c r="G42" s="72">
        <v>6108.19</v>
      </c>
      <c r="H42" s="73"/>
      <c r="I42" s="9">
        <f>G42/E42</f>
        <v>0.76352374999999995</v>
      </c>
      <c r="K42" s="52"/>
      <c r="L42" s="53"/>
      <c r="M42" s="13"/>
      <c r="N42" s="51"/>
      <c r="Q42" s="51"/>
    </row>
    <row r="43" spans="1:17" s="12" customFormat="1" ht="28.5" customHeight="1">
      <c r="A43" s="84" t="s">
        <v>29</v>
      </c>
      <c r="B43" s="85"/>
      <c r="C43" s="85"/>
      <c r="D43" s="86"/>
      <c r="E43" s="116">
        <f>SUM(E36:F42)</f>
        <v>5722500</v>
      </c>
      <c r="F43" s="117"/>
      <c r="G43" s="116">
        <f>SUM(G36:H42)</f>
        <v>4887998.9300000006</v>
      </c>
      <c r="H43" s="117"/>
      <c r="I43" s="11">
        <f>G43/E43</f>
        <v>0.85417194058540857</v>
      </c>
      <c r="J43" s="13"/>
      <c r="M43" s="13"/>
    </row>
    <row r="44" spans="1:17">
      <c r="B44" s="14"/>
      <c r="C44" s="14"/>
      <c r="D44" s="14"/>
      <c r="E44" s="14"/>
      <c r="F44" s="14"/>
      <c r="G44" s="14"/>
      <c r="H44" s="14"/>
      <c r="I44" s="15"/>
    </row>
    <row r="45" spans="1:17" ht="1.5" customHeight="1">
      <c r="B45" s="16"/>
      <c r="C45" s="16"/>
      <c r="D45" s="16"/>
      <c r="E45" s="16"/>
      <c r="F45" s="16"/>
      <c r="G45" s="16"/>
      <c r="H45" s="16"/>
      <c r="I45" s="15"/>
    </row>
    <row r="46" spans="1:17" ht="31.5" customHeight="1">
      <c r="A46" s="17" t="s">
        <v>15</v>
      </c>
      <c r="B46" s="88" t="s">
        <v>129</v>
      </c>
      <c r="C46" s="88"/>
      <c r="D46" s="88"/>
      <c r="E46" s="88"/>
      <c r="F46" s="88"/>
      <c r="G46" s="88"/>
      <c r="H46" s="88"/>
      <c r="I46" s="88"/>
      <c r="L46" s="20"/>
    </row>
    <row r="47" spans="1:17" ht="11.25" customHeight="1">
      <c r="A47" s="17"/>
    </row>
    <row r="48" spans="1:17" ht="31.5" customHeight="1">
      <c r="A48" s="17" t="s">
        <v>36</v>
      </c>
      <c r="B48" s="89" t="s">
        <v>130</v>
      </c>
      <c r="C48" s="76"/>
      <c r="D48" s="76"/>
      <c r="E48" s="76"/>
      <c r="F48" s="76"/>
      <c r="G48" s="76"/>
      <c r="H48" s="76"/>
      <c r="I48" s="76"/>
    </row>
    <row r="49" spans="1:12" ht="11.25" customHeight="1">
      <c r="C49" s="4"/>
      <c r="D49" s="4"/>
      <c r="E49" s="4"/>
      <c r="F49" s="4"/>
      <c r="G49" s="4"/>
      <c r="H49" s="4"/>
      <c r="I49" s="4"/>
    </row>
    <row r="50" spans="1:12" ht="34.5" hidden="1" customHeight="1">
      <c r="A50" s="2" t="s">
        <v>37</v>
      </c>
      <c r="B50" s="88" t="s">
        <v>102</v>
      </c>
      <c r="C50" s="88"/>
      <c r="D50" s="88"/>
      <c r="E50" s="88"/>
      <c r="F50" s="88"/>
      <c r="G50" s="88"/>
      <c r="H50" s="88"/>
      <c r="I50" s="88"/>
    </row>
    <row r="51" spans="1:12" ht="12.75" hidden="1" customHeight="1">
      <c r="C51" s="4"/>
      <c r="D51" s="4"/>
      <c r="E51" s="4"/>
      <c r="F51" s="4"/>
      <c r="G51" s="4"/>
      <c r="H51" s="4"/>
      <c r="I51" s="4"/>
    </row>
    <row r="52" spans="1:12" ht="45" hidden="1" customHeight="1">
      <c r="A52" s="2" t="s">
        <v>58</v>
      </c>
      <c r="B52" s="88" t="s">
        <v>103</v>
      </c>
      <c r="C52" s="88"/>
      <c r="D52" s="88"/>
      <c r="E52" s="88"/>
      <c r="F52" s="88"/>
      <c r="G52" s="88"/>
      <c r="H52" s="88"/>
      <c r="I52" s="88"/>
    </row>
    <row r="53" spans="1:12" ht="11.25" hidden="1" customHeight="1">
      <c r="C53" s="4"/>
      <c r="D53" s="4"/>
      <c r="E53" s="4"/>
      <c r="F53" s="4"/>
      <c r="G53" s="4"/>
      <c r="H53" s="4"/>
      <c r="I53" s="4"/>
    </row>
    <row r="54" spans="1:12" ht="29.25" hidden="1" customHeight="1">
      <c r="A54" s="2" t="s">
        <v>52</v>
      </c>
      <c r="B54" s="88" t="s">
        <v>104</v>
      </c>
      <c r="C54" s="88"/>
      <c r="D54" s="88"/>
      <c r="E54" s="88"/>
      <c r="F54" s="88"/>
      <c r="G54" s="88"/>
      <c r="H54" s="88"/>
      <c r="I54" s="88"/>
    </row>
    <row r="55" spans="1:12" hidden="1">
      <c r="B55" s="7"/>
      <c r="C55" s="7"/>
      <c r="D55" s="7"/>
      <c r="E55" s="7"/>
      <c r="F55" s="7"/>
      <c r="G55" s="7"/>
      <c r="H55" s="7"/>
    </row>
    <row r="56" spans="1:12">
      <c r="A56" s="2" t="s">
        <v>37</v>
      </c>
      <c r="B56" s="88" t="s">
        <v>133</v>
      </c>
      <c r="C56" s="88"/>
      <c r="D56" s="88"/>
      <c r="E56" s="88"/>
      <c r="F56" s="88"/>
      <c r="G56" s="88"/>
      <c r="H56" s="88"/>
      <c r="I56" s="88"/>
    </row>
    <row r="57" spans="1:12">
      <c r="B57" s="88" t="s">
        <v>51</v>
      </c>
      <c r="C57" s="88"/>
      <c r="D57" s="88"/>
      <c r="E57" s="88"/>
      <c r="F57" s="88"/>
      <c r="G57" s="88"/>
      <c r="H57" s="88"/>
      <c r="I57" s="19">
        <v>15388.94</v>
      </c>
    </row>
    <row r="58" spans="1:12">
      <c r="B58" s="88" t="s">
        <v>56</v>
      </c>
      <c r="C58" s="88"/>
      <c r="D58" s="88"/>
      <c r="E58" s="88"/>
      <c r="F58" s="88"/>
      <c r="G58" s="88"/>
      <c r="H58" s="88"/>
      <c r="I58" s="19">
        <v>9262.52</v>
      </c>
      <c r="J58" s="20"/>
    </row>
    <row r="59" spans="1:12">
      <c r="B59" s="88" t="s">
        <v>131</v>
      </c>
      <c r="C59" s="88"/>
      <c r="D59" s="88"/>
      <c r="E59" s="88"/>
      <c r="F59" s="88"/>
      <c r="G59" s="88"/>
      <c r="H59" s="88"/>
      <c r="I59" s="19">
        <v>2520</v>
      </c>
      <c r="J59" s="20"/>
    </row>
    <row r="60" spans="1:12" ht="17.25" customHeight="1">
      <c r="B60" s="88" t="s">
        <v>62</v>
      </c>
      <c r="C60" s="88"/>
      <c r="D60" s="88"/>
      <c r="E60" s="88"/>
      <c r="F60" s="88"/>
      <c r="G60" s="88"/>
      <c r="H60" s="88"/>
      <c r="I60" s="19">
        <v>1965</v>
      </c>
      <c r="J60" s="20"/>
    </row>
    <row r="61" spans="1:12" ht="51" customHeight="1">
      <c r="B61" s="88" t="s">
        <v>61</v>
      </c>
      <c r="C61" s="88"/>
      <c r="D61" s="88"/>
      <c r="E61" s="88"/>
      <c r="F61" s="88"/>
      <c r="G61" s="88"/>
      <c r="H61" s="88"/>
      <c r="I61" s="19">
        <v>1291.0899999999999</v>
      </c>
      <c r="L61" s="2"/>
    </row>
    <row r="62" spans="1:12" ht="33.75" customHeight="1">
      <c r="B62" s="88" t="s">
        <v>132</v>
      </c>
      <c r="C62" s="88"/>
      <c r="D62" s="88"/>
      <c r="E62" s="88"/>
      <c r="F62" s="88"/>
      <c r="G62" s="88"/>
      <c r="H62" s="88"/>
      <c r="I62" s="19">
        <v>639.29</v>
      </c>
      <c r="J62" s="20"/>
    </row>
    <row r="63" spans="1:12" ht="13.5" customHeight="1">
      <c r="C63" s="4"/>
      <c r="D63" s="4"/>
      <c r="E63" s="4"/>
      <c r="F63" s="4"/>
      <c r="G63" s="4"/>
      <c r="H63" s="4"/>
      <c r="I63" s="4"/>
    </row>
    <row r="64" spans="1:12" s="64" customFormat="1" ht="15.75" customHeight="1">
      <c r="A64" s="2" t="s">
        <v>58</v>
      </c>
      <c r="B64" s="88" t="s">
        <v>160</v>
      </c>
      <c r="C64" s="88"/>
      <c r="D64" s="88"/>
      <c r="E64" s="88"/>
      <c r="F64" s="88"/>
      <c r="G64" s="88"/>
      <c r="H64" s="88"/>
      <c r="I64" s="19">
        <v>23.36</v>
      </c>
      <c r="J64" s="63"/>
    </row>
    <row r="65" spans="1:11" ht="6" customHeight="1">
      <c r="I65" s="21"/>
      <c r="J65" s="20"/>
    </row>
    <row r="66" spans="1:11" ht="30.75" customHeight="1">
      <c r="A66" s="81" t="s">
        <v>159</v>
      </c>
      <c r="B66" s="81"/>
      <c r="C66" s="81"/>
      <c r="D66" s="81"/>
      <c r="E66" s="81"/>
      <c r="F66" s="81"/>
      <c r="G66" s="81"/>
      <c r="H66" s="81"/>
      <c r="I66" s="81"/>
    </row>
    <row r="67" spans="1:11">
      <c r="A67" s="88" t="s">
        <v>23</v>
      </c>
      <c r="B67" s="88"/>
      <c r="C67" s="88"/>
      <c r="D67" s="88"/>
      <c r="E67" s="88"/>
      <c r="F67" s="88"/>
      <c r="G67" s="88"/>
      <c r="H67" s="90">
        <f>E74+E75+E76+E77+E79+E94</f>
        <v>6650500</v>
      </c>
      <c r="I67" s="90"/>
      <c r="J67" s="90"/>
      <c r="K67" s="90"/>
    </row>
    <row r="68" spans="1:11">
      <c r="A68" s="88" t="s">
        <v>67</v>
      </c>
      <c r="B68" s="88"/>
      <c r="C68" s="88"/>
      <c r="D68" s="88"/>
      <c r="E68" s="88"/>
      <c r="F68" s="88"/>
      <c r="G68" s="88"/>
      <c r="H68" s="90">
        <f>E73+E78+E80+E81+E82+E83+E84+E85+E86+E87+E88+E89+E90+E91+E92+E93</f>
        <v>4071205</v>
      </c>
      <c r="I68" s="90"/>
      <c r="J68" s="90"/>
      <c r="K68" s="90"/>
    </row>
    <row r="69" spans="1:11" ht="10.5" customHeight="1">
      <c r="H69" s="22"/>
      <c r="I69" s="22"/>
      <c r="J69" s="20"/>
      <c r="K69" s="20"/>
    </row>
    <row r="70" spans="1:11">
      <c r="A70" s="88" t="s">
        <v>127</v>
      </c>
      <c r="B70" s="88"/>
      <c r="C70" s="88"/>
      <c r="D70" s="88"/>
      <c r="E70" s="88"/>
      <c r="F70" s="88"/>
      <c r="G70" s="88"/>
      <c r="H70" s="88"/>
      <c r="I70" s="88"/>
    </row>
    <row r="71" spans="1:11" ht="10.5" customHeight="1">
      <c r="I71" s="2"/>
    </row>
    <row r="72" spans="1:11">
      <c r="A72" s="83" t="s">
        <v>27</v>
      </c>
      <c r="B72" s="83"/>
      <c r="C72" s="83"/>
      <c r="D72" s="83"/>
      <c r="E72" s="83" t="s">
        <v>20</v>
      </c>
      <c r="F72" s="83"/>
      <c r="G72" s="83" t="s">
        <v>26</v>
      </c>
      <c r="H72" s="83"/>
      <c r="I72" s="23" t="s">
        <v>39</v>
      </c>
    </row>
    <row r="73" spans="1:11" ht="37.5" customHeight="1">
      <c r="A73" s="74" t="s">
        <v>105</v>
      </c>
      <c r="B73" s="74"/>
      <c r="C73" s="74"/>
      <c r="D73" s="74"/>
      <c r="E73" s="78">
        <v>24100</v>
      </c>
      <c r="F73" s="78"/>
      <c r="G73" s="78">
        <v>24078.080000000002</v>
      </c>
      <c r="H73" s="78"/>
      <c r="I73" s="24">
        <f>G73/E73</f>
        <v>0.99909045643153538</v>
      </c>
    </row>
    <row r="74" spans="1:11" ht="37.5" customHeight="1">
      <c r="A74" s="74" t="s">
        <v>106</v>
      </c>
      <c r="B74" s="74"/>
      <c r="C74" s="74"/>
      <c r="D74" s="74"/>
      <c r="E74" s="78">
        <v>5150500</v>
      </c>
      <c r="F74" s="78"/>
      <c r="G74" s="78">
        <v>4818759.2</v>
      </c>
      <c r="H74" s="78"/>
      <c r="I74" s="24">
        <f t="shared" ref="I74:I98" si="2">G74/E74</f>
        <v>0.93559056402291041</v>
      </c>
    </row>
    <row r="75" spans="1:11" ht="37.5" customHeight="1">
      <c r="A75" s="74" t="s">
        <v>107</v>
      </c>
      <c r="B75" s="74"/>
      <c r="C75" s="74"/>
      <c r="D75" s="74"/>
      <c r="E75" s="78">
        <v>377000</v>
      </c>
      <c r="F75" s="78"/>
      <c r="G75" s="78">
        <v>355667.28</v>
      </c>
      <c r="H75" s="78"/>
      <c r="I75" s="24">
        <f t="shared" si="2"/>
        <v>0.94341453580901868</v>
      </c>
      <c r="J75" s="20"/>
      <c r="K75" s="20"/>
    </row>
    <row r="76" spans="1:11" ht="37.5" customHeight="1">
      <c r="A76" s="74" t="s">
        <v>108</v>
      </c>
      <c r="B76" s="74"/>
      <c r="C76" s="74"/>
      <c r="D76" s="74"/>
      <c r="E76" s="78">
        <v>915000</v>
      </c>
      <c r="F76" s="78"/>
      <c r="G76" s="78">
        <v>848913.18</v>
      </c>
      <c r="H76" s="78"/>
      <c r="I76" s="24">
        <f t="shared" si="2"/>
        <v>0.92777396721311478</v>
      </c>
      <c r="J76" s="20"/>
      <c r="K76" s="20"/>
    </row>
    <row r="77" spans="1:11" ht="37.5" customHeight="1">
      <c r="A77" s="74" t="s">
        <v>109</v>
      </c>
      <c r="B77" s="74"/>
      <c r="C77" s="74"/>
      <c r="D77" s="74"/>
      <c r="E77" s="78">
        <v>119000</v>
      </c>
      <c r="F77" s="78"/>
      <c r="G77" s="78">
        <v>98875.25</v>
      </c>
      <c r="H77" s="78"/>
      <c r="I77" s="24">
        <f t="shared" si="2"/>
        <v>0.83088445378151266</v>
      </c>
      <c r="K77" s="20"/>
    </row>
    <row r="78" spans="1:11" ht="45" customHeight="1">
      <c r="A78" s="74" t="s">
        <v>164</v>
      </c>
      <c r="B78" s="74"/>
      <c r="C78" s="74"/>
      <c r="D78" s="74"/>
      <c r="E78" s="114">
        <v>4308</v>
      </c>
      <c r="F78" s="115"/>
      <c r="G78" s="114">
        <v>4308</v>
      </c>
      <c r="H78" s="115"/>
      <c r="I78" s="24">
        <f t="shared" si="2"/>
        <v>1</v>
      </c>
      <c r="K78" s="20"/>
    </row>
    <row r="79" spans="1:11" ht="37.5" customHeight="1">
      <c r="A79" s="74" t="s">
        <v>110</v>
      </c>
      <c r="B79" s="74"/>
      <c r="C79" s="74"/>
      <c r="D79" s="74"/>
      <c r="E79" s="78">
        <v>70000</v>
      </c>
      <c r="F79" s="78"/>
      <c r="G79" s="78">
        <v>62200.6</v>
      </c>
      <c r="H79" s="78"/>
      <c r="I79" s="24">
        <f t="shared" si="2"/>
        <v>0.88857999999999993</v>
      </c>
      <c r="J79" s="20"/>
      <c r="K79" s="20"/>
    </row>
    <row r="80" spans="1:11" ht="37.5" customHeight="1">
      <c r="A80" s="74" t="s">
        <v>111</v>
      </c>
      <c r="B80" s="74"/>
      <c r="C80" s="74"/>
      <c r="D80" s="74"/>
      <c r="E80" s="78">
        <v>10000</v>
      </c>
      <c r="F80" s="78"/>
      <c r="G80" s="78">
        <v>8254.01</v>
      </c>
      <c r="H80" s="78"/>
      <c r="I80" s="24">
        <f t="shared" ref="I80" si="3">G80/E80</f>
        <v>0.82540100000000005</v>
      </c>
    </row>
    <row r="81" spans="1:12" ht="37.5" customHeight="1">
      <c r="A81" s="74" t="s">
        <v>112</v>
      </c>
      <c r="B81" s="74"/>
      <c r="C81" s="74"/>
      <c r="D81" s="74"/>
      <c r="E81" s="78">
        <v>374900</v>
      </c>
      <c r="F81" s="78"/>
      <c r="G81" s="78">
        <v>334903</v>
      </c>
      <c r="H81" s="78"/>
      <c r="I81" s="24">
        <f t="shared" si="2"/>
        <v>0.89331288343558279</v>
      </c>
    </row>
    <row r="82" spans="1:12" ht="37.5" customHeight="1">
      <c r="A82" s="74" t="s">
        <v>113</v>
      </c>
      <c r="B82" s="74"/>
      <c r="C82" s="74"/>
      <c r="D82" s="74"/>
      <c r="E82" s="78">
        <v>1593900</v>
      </c>
      <c r="F82" s="78"/>
      <c r="G82" s="78">
        <v>1157204.02</v>
      </c>
      <c r="H82" s="78"/>
      <c r="I82" s="24">
        <f t="shared" si="2"/>
        <v>0.72602046552481336</v>
      </c>
    </row>
    <row r="83" spans="1:12" ht="37.5" customHeight="1">
      <c r="A83" s="74" t="s">
        <v>114</v>
      </c>
      <c r="B83" s="74"/>
      <c r="C83" s="74"/>
      <c r="D83" s="74"/>
      <c r="E83" s="78">
        <v>290000</v>
      </c>
      <c r="F83" s="78"/>
      <c r="G83" s="78">
        <v>279182.48</v>
      </c>
      <c r="H83" s="78"/>
      <c r="I83" s="24">
        <f t="shared" si="2"/>
        <v>0.96269820689655161</v>
      </c>
    </row>
    <row r="84" spans="1:12" ht="37.5" customHeight="1">
      <c r="A84" s="74" t="s">
        <v>115</v>
      </c>
      <c r="B84" s="74"/>
      <c r="C84" s="74"/>
      <c r="D84" s="74"/>
      <c r="E84" s="78">
        <v>16100</v>
      </c>
      <c r="F84" s="78"/>
      <c r="G84" s="78">
        <v>16028</v>
      </c>
      <c r="H84" s="78"/>
      <c r="I84" s="24">
        <f t="shared" si="2"/>
        <v>0.99552795031055896</v>
      </c>
    </row>
    <row r="85" spans="1:12" ht="37.5" customHeight="1">
      <c r="A85" s="74" t="s">
        <v>116</v>
      </c>
      <c r="B85" s="74"/>
      <c r="C85" s="74"/>
      <c r="D85" s="74"/>
      <c r="E85" s="78">
        <v>1192047</v>
      </c>
      <c r="F85" s="78"/>
      <c r="G85" s="78">
        <v>1087638.98</v>
      </c>
      <c r="H85" s="78"/>
      <c r="I85" s="24">
        <f t="shared" si="2"/>
        <v>0.91241283271548856</v>
      </c>
    </row>
    <row r="86" spans="1:12" ht="37.5" customHeight="1">
      <c r="A86" s="74" t="s">
        <v>117</v>
      </c>
      <c r="B86" s="74"/>
      <c r="C86" s="74"/>
      <c r="D86" s="74"/>
      <c r="E86" s="78">
        <v>9000</v>
      </c>
      <c r="F86" s="78"/>
      <c r="G86" s="78">
        <v>7739.82</v>
      </c>
      <c r="H86" s="78"/>
      <c r="I86" s="24">
        <f t="shared" si="2"/>
        <v>0.85997999999999997</v>
      </c>
    </row>
    <row r="87" spans="1:12" ht="45" customHeight="1">
      <c r="A87" s="74" t="s">
        <v>118</v>
      </c>
      <c r="B87" s="74"/>
      <c r="C87" s="74"/>
      <c r="D87" s="74"/>
      <c r="E87" s="78">
        <v>31250</v>
      </c>
      <c r="F87" s="78"/>
      <c r="G87" s="78">
        <v>29486</v>
      </c>
      <c r="H87" s="78"/>
      <c r="I87" s="24">
        <f t="shared" si="2"/>
        <v>0.94355199999999995</v>
      </c>
    </row>
    <row r="88" spans="1:12" ht="37.5" customHeight="1">
      <c r="A88" s="74" t="s">
        <v>119</v>
      </c>
      <c r="B88" s="74"/>
      <c r="C88" s="74"/>
      <c r="D88" s="74"/>
      <c r="E88" s="78">
        <v>15000</v>
      </c>
      <c r="F88" s="78"/>
      <c r="G88" s="78">
        <v>14323.52</v>
      </c>
      <c r="H88" s="78"/>
      <c r="I88" s="24">
        <f t="shared" si="2"/>
        <v>0.95490133333333338</v>
      </c>
      <c r="L88" s="20"/>
    </row>
    <row r="89" spans="1:12" ht="37.5" customHeight="1">
      <c r="A89" s="74" t="s">
        <v>120</v>
      </c>
      <c r="B89" s="74"/>
      <c r="C89" s="74"/>
      <c r="D89" s="74"/>
      <c r="E89" s="78">
        <v>34000</v>
      </c>
      <c r="F89" s="78"/>
      <c r="G89" s="78">
        <v>32665.27</v>
      </c>
      <c r="H89" s="78"/>
      <c r="I89" s="24">
        <f t="shared" si="2"/>
        <v>0.96074323529411765</v>
      </c>
    </row>
    <row r="90" spans="1:12" ht="37.5" customHeight="1">
      <c r="A90" s="74" t="s">
        <v>121</v>
      </c>
      <c r="B90" s="74"/>
      <c r="C90" s="74"/>
      <c r="D90" s="74"/>
      <c r="E90" s="78">
        <v>162000</v>
      </c>
      <c r="F90" s="78"/>
      <c r="G90" s="78">
        <v>143529.76999999999</v>
      </c>
      <c r="H90" s="78"/>
      <c r="I90" s="24">
        <f t="shared" si="2"/>
        <v>0.88598623456790115</v>
      </c>
    </row>
    <row r="91" spans="1:12" ht="37.5" customHeight="1">
      <c r="A91" s="74" t="s">
        <v>122</v>
      </c>
      <c r="B91" s="74"/>
      <c r="C91" s="74"/>
      <c r="D91" s="74"/>
      <c r="E91" s="78">
        <v>306300</v>
      </c>
      <c r="F91" s="78"/>
      <c r="G91" s="78">
        <v>223166.24</v>
      </c>
      <c r="H91" s="78"/>
      <c r="I91" s="24">
        <f t="shared" si="2"/>
        <v>0.72858713679399278</v>
      </c>
    </row>
    <row r="92" spans="1:12" ht="37.5" customHeight="1">
      <c r="A92" s="74" t="s">
        <v>123</v>
      </c>
      <c r="B92" s="74"/>
      <c r="C92" s="74"/>
      <c r="D92" s="74"/>
      <c r="E92" s="78">
        <v>1000</v>
      </c>
      <c r="F92" s="78"/>
      <c r="G92" s="78">
        <v>870</v>
      </c>
      <c r="H92" s="78"/>
      <c r="I92" s="24">
        <f t="shared" si="2"/>
        <v>0.87</v>
      </c>
    </row>
    <row r="93" spans="1:12" ht="37.5" customHeight="1">
      <c r="A93" s="74" t="s">
        <v>124</v>
      </c>
      <c r="B93" s="74"/>
      <c r="C93" s="74"/>
      <c r="D93" s="74"/>
      <c r="E93" s="78">
        <v>7300</v>
      </c>
      <c r="F93" s="78"/>
      <c r="G93" s="78">
        <v>7266</v>
      </c>
      <c r="H93" s="78"/>
      <c r="I93" s="24">
        <f t="shared" si="2"/>
        <v>0.99534246575342467</v>
      </c>
    </row>
    <row r="94" spans="1:12" ht="45" customHeight="1">
      <c r="A94" s="74" t="s">
        <v>165</v>
      </c>
      <c r="B94" s="74"/>
      <c r="C94" s="74"/>
      <c r="D94" s="74"/>
      <c r="E94" s="114">
        <v>19000</v>
      </c>
      <c r="F94" s="115"/>
      <c r="G94" s="114">
        <v>16128.43</v>
      </c>
      <c r="H94" s="115"/>
      <c r="I94" s="24">
        <f t="shared" si="2"/>
        <v>0.84886473684210528</v>
      </c>
      <c r="K94" s="20"/>
    </row>
    <row r="95" spans="1:12" ht="22.5" customHeight="1">
      <c r="A95" s="107" t="s">
        <v>38</v>
      </c>
      <c r="B95" s="108"/>
      <c r="C95" s="108"/>
      <c r="D95" s="109"/>
      <c r="E95" s="119">
        <v>0</v>
      </c>
      <c r="F95" s="120"/>
      <c r="G95" s="87">
        <v>28556</v>
      </c>
      <c r="H95" s="87"/>
      <c r="I95" s="24"/>
    </row>
    <row r="96" spans="1:12" ht="22.5" hidden="1" customHeight="1">
      <c r="A96" s="74" t="s">
        <v>63</v>
      </c>
      <c r="B96" s="74"/>
      <c r="C96" s="74"/>
      <c r="D96" s="74"/>
      <c r="E96" s="87">
        <v>0</v>
      </c>
      <c r="F96" s="87"/>
      <c r="G96" s="87">
        <v>0</v>
      </c>
      <c r="H96" s="87"/>
      <c r="I96" s="24"/>
    </row>
    <row r="97" spans="1:12" ht="22.5" hidden="1" customHeight="1">
      <c r="A97" s="74" t="s">
        <v>68</v>
      </c>
      <c r="B97" s="74"/>
      <c r="C97" s="74"/>
      <c r="D97" s="74"/>
      <c r="E97" s="87">
        <v>0</v>
      </c>
      <c r="F97" s="87"/>
      <c r="G97" s="87">
        <v>0</v>
      </c>
      <c r="H97" s="87"/>
      <c r="I97" s="24"/>
    </row>
    <row r="98" spans="1:12" ht="22.5" customHeight="1">
      <c r="A98" s="112" t="s">
        <v>29</v>
      </c>
      <c r="B98" s="112"/>
      <c r="C98" s="112"/>
      <c r="D98" s="112"/>
      <c r="E98" s="113">
        <f>SUM(E73:F97)</f>
        <v>10721705</v>
      </c>
      <c r="F98" s="113"/>
      <c r="G98" s="113">
        <f>SUM(G73:H97)</f>
        <v>9599743.129999999</v>
      </c>
      <c r="H98" s="113"/>
      <c r="I98" s="25">
        <f t="shared" si="2"/>
        <v>0.89535602126713976</v>
      </c>
    </row>
    <row r="99" spans="1:12" ht="9.75" customHeight="1">
      <c r="A99" s="26"/>
      <c r="B99" s="26"/>
      <c r="C99" s="26"/>
      <c r="D99" s="26"/>
      <c r="E99" s="27"/>
      <c r="F99" s="27"/>
      <c r="G99" s="27"/>
      <c r="H99" s="27"/>
      <c r="I99" s="28"/>
    </row>
    <row r="100" spans="1:12" ht="0.75" customHeight="1">
      <c r="A100" s="26"/>
      <c r="B100" s="26"/>
      <c r="C100" s="26"/>
      <c r="D100" s="26"/>
      <c r="E100" s="27"/>
      <c r="F100" s="27"/>
      <c r="G100" s="27"/>
      <c r="H100" s="27"/>
      <c r="I100" s="28"/>
    </row>
    <row r="101" spans="1:12" s="12" customFormat="1" ht="15.75" customHeight="1">
      <c r="A101" s="88" t="s">
        <v>148</v>
      </c>
      <c r="B101" s="88"/>
      <c r="C101" s="88"/>
      <c r="D101" s="88"/>
      <c r="E101" s="88"/>
      <c r="F101" s="88"/>
      <c r="G101" s="88"/>
      <c r="H101" s="88"/>
      <c r="I101" s="88"/>
    </row>
    <row r="102" spans="1:12" s="12" customFormat="1" ht="15.75" customHeight="1">
      <c r="A102" s="88" t="s">
        <v>158</v>
      </c>
      <c r="B102" s="88"/>
      <c r="C102" s="88"/>
      <c r="D102" s="88"/>
      <c r="E102" s="88"/>
      <c r="F102" s="88"/>
      <c r="G102" s="81" t="s">
        <v>155</v>
      </c>
      <c r="H102" s="82"/>
      <c r="I102" s="29"/>
    </row>
    <row r="103" spans="1:12" s="12" customFormat="1" ht="15.75" customHeight="1">
      <c r="A103" s="88" t="s">
        <v>154</v>
      </c>
      <c r="B103" s="88"/>
      <c r="C103" s="88"/>
      <c r="D103" s="88"/>
      <c r="E103" s="88"/>
      <c r="F103" s="88"/>
      <c r="G103" s="81" t="s">
        <v>156</v>
      </c>
      <c r="H103" s="82"/>
      <c r="I103" s="29"/>
    </row>
    <row r="104" spans="1:12" s="12" customFormat="1" ht="15.75" customHeight="1">
      <c r="A104" s="88" t="s">
        <v>150</v>
      </c>
      <c r="B104" s="88"/>
      <c r="C104" s="88"/>
      <c r="D104" s="88"/>
      <c r="G104" s="81" t="s">
        <v>157</v>
      </c>
      <c r="H104" s="82"/>
      <c r="I104" s="7"/>
    </row>
    <row r="105" spans="1:12" s="12" customFormat="1" ht="15.75" customHeight="1">
      <c r="A105" s="88" t="s">
        <v>151</v>
      </c>
      <c r="B105" s="88"/>
      <c r="C105" s="88"/>
      <c r="D105" s="88"/>
      <c r="G105" s="81" t="s">
        <v>149</v>
      </c>
      <c r="H105" s="82"/>
      <c r="I105" s="7"/>
    </row>
    <row r="106" spans="1:12" s="12" customFormat="1" ht="18.75" customHeight="1">
      <c r="A106" s="88" t="s">
        <v>50</v>
      </c>
      <c r="B106" s="88"/>
      <c r="C106" s="88"/>
      <c r="D106" s="88"/>
      <c r="G106" s="30" t="s">
        <v>66</v>
      </c>
      <c r="H106" s="30"/>
      <c r="I106" s="7"/>
    </row>
    <row r="107" spans="1:12" ht="42" customHeight="1">
      <c r="A107" s="88" t="s">
        <v>147</v>
      </c>
      <c r="B107" s="88"/>
      <c r="C107" s="88"/>
      <c r="D107" s="88"/>
      <c r="E107" s="88"/>
      <c r="F107" s="88"/>
      <c r="G107" s="88"/>
      <c r="H107" s="88"/>
      <c r="I107" s="88"/>
      <c r="J107" s="20"/>
      <c r="K107" s="20"/>
      <c r="L107" s="31"/>
    </row>
    <row r="108" spans="1:12" ht="10.5" customHeight="1">
      <c r="I108" s="2"/>
    </row>
    <row r="109" spans="1:12" ht="24.75" customHeight="1">
      <c r="A109" s="79" t="s">
        <v>40</v>
      </c>
      <c r="B109" s="79"/>
      <c r="C109" s="79"/>
      <c r="D109" s="79"/>
      <c r="E109" s="79"/>
      <c r="F109" s="79"/>
      <c r="G109" s="79"/>
      <c r="H109" s="79"/>
      <c r="I109" s="79"/>
    </row>
    <row r="110" spans="1:12">
      <c r="A110" s="4"/>
    </row>
    <row r="111" spans="1:12">
      <c r="A111" s="79" t="s">
        <v>8</v>
      </c>
      <c r="B111" s="79"/>
      <c r="C111" s="79"/>
      <c r="D111" s="79"/>
      <c r="E111" s="79"/>
      <c r="F111" s="79"/>
      <c r="G111" s="79"/>
      <c r="H111" s="79"/>
      <c r="I111" s="15"/>
    </row>
    <row r="112" spans="1:12" ht="15.75" customHeight="1">
      <c r="A112" s="4"/>
      <c r="B112" s="32" t="s">
        <v>41</v>
      </c>
      <c r="C112" s="33">
        <v>70000</v>
      </c>
      <c r="D112" s="33">
        <f>E73</f>
        <v>24100</v>
      </c>
      <c r="E112" s="80" t="s">
        <v>42</v>
      </c>
      <c r="F112" s="80"/>
      <c r="G112" s="35">
        <f>G73</f>
        <v>24078.080000000002</v>
      </c>
      <c r="H112" s="1"/>
      <c r="I112" s="36">
        <f>G112/D112</f>
        <v>0.99909045643153538</v>
      </c>
    </row>
    <row r="113" spans="1:9" ht="81" customHeight="1">
      <c r="A113" s="1"/>
      <c r="B113" s="111" t="s">
        <v>166</v>
      </c>
      <c r="C113" s="111"/>
      <c r="D113" s="111"/>
      <c r="E113" s="111"/>
      <c r="F113" s="111"/>
      <c r="G113" s="111"/>
      <c r="H113" s="111"/>
    </row>
    <row r="114" spans="1:9" ht="12.75" customHeight="1">
      <c r="A114" s="2" t="s">
        <v>1</v>
      </c>
    </row>
    <row r="115" spans="1:9" s="12" customFormat="1">
      <c r="A115" s="76" t="s">
        <v>167</v>
      </c>
      <c r="B115" s="76"/>
      <c r="C115" s="76"/>
      <c r="D115" s="76"/>
      <c r="E115" s="76"/>
      <c r="F115" s="76"/>
      <c r="G115" s="76"/>
      <c r="H115" s="76"/>
      <c r="I115" s="37"/>
    </row>
    <row r="116" spans="1:9" s="12" customFormat="1" ht="15.75" customHeight="1">
      <c r="A116" s="18"/>
      <c r="B116" s="38" t="s">
        <v>41</v>
      </c>
      <c r="C116" s="39">
        <v>70000</v>
      </c>
      <c r="D116" s="39">
        <f>E78</f>
        <v>4308</v>
      </c>
      <c r="E116" s="77" t="s">
        <v>42</v>
      </c>
      <c r="F116" s="77"/>
      <c r="G116" s="40">
        <f>G78</f>
        <v>4308</v>
      </c>
      <c r="H116" s="41"/>
      <c r="I116" s="42">
        <f>G116/D116</f>
        <v>1</v>
      </c>
    </row>
    <row r="117" spans="1:9" ht="15.75" customHeight="1">
      <c r="A117" s="4"/>
      <c r="B117" s="32"/>
      <c r="C117" s="33"/>
      <c r="D117" s="33"/>
      <c r="E117" s="34"/>
      <c r="F117" s="34"/>
      <c r="G117" s="35"/>
      <c r="H117" s="1"/>
      <c r="I117" s="36"/>
    </row>
    <row r="118" spans="1:9" s="43" customFormat="1">
      <c r="A118" s="79" t="s">
        <v>16</v>
      </c>
      <c r="B118" s="79"/>
      <c r="C118" s="79"/>
      <c r="D118" s="79"/>
      <c r="E118" s="79"/>
      <c r="F118" s="79"/>
      <c r="G118" s="79"/>
      <c r="H118" s="79"/>
      <c r="I118" s="15"/>
    </row>
    <row r="119" spans="1:9" ht="15.75" customHeight="1">
      <c r="A119" s="4"/>
      <c r="B119" s="32" t="s">
        <v>41</v>
      </c>
      <c r="C119" s="33">
        <v>70000</v>
      </c>
      <c r="D119" s="33">
        <f>E79</f>
        <v>70000</v>
      </c>
      <c r="E119" s="80" t="s">
        <v>42</v>
      </c>
      <c r="F119" s="80"/>
      <c r="G119" s="35">
        <f>G79</f>
        <v>62200.6</v>
      </c>
      <c r="H119" s="1"/>
      <c r="I119" s="36">
        <f>G119/D119</f>
        <v>0.88857999999999993</v>
      </c>
    </row>
    <row r="120" spans="1:9" ht="62.25" customHeight="1">
      <c r="A120" s="4"/>
      <c r="B120" s="111" t="s">
        <v>135</v>
      </c>
      <c r="C120" s="111"/>
      <c r="D120" s="111"/>
      <c r="E120" s="111"/>
      <c r="F120" s="111"/>
      <c r="G120" s="111"/>
      <c r="H120" s="111"/>
      <c r="I120" s="7"/>
    </row>
    <row r="121" spans="1:9" ht="18.75" customHeight="1">
      <c r="A121" s="4"/>
      <c r="B121" s="44"/>
      <c r="C121" s="44"/>
      <c r="D121" s="44"/>
      <c r="E121" s="44"/>
      <c r="F121" s="44"/>
      <c r="G121" s="44"/>
      <c r="H121" s="44"/>
      <c r="I121" s="7"/>
    </row>
    <row r="122" spans="1:9">
      <c r="A122" s="79" t="s">
        <v>64</v>
      </c>
      <c r="B122" s="79"/>
      <c r="C122" s="79"/>
      <c r="D122" s="79"/>
      <c r="E122" s="79"/>
      <c r="F122" s="79"/>
      <c r="G122" s="79"/>
      <c r="H122" s="79"/>
      <c r="I122" s="45"/>
    </row>
    <row r="123" spans="1:9" ht="15.75" customHeight="1">
      <c r="A123" s="4"/>
      <c r="B123" s="32" t="s">
        <v>41</v>
      </c>
      <c r="C123" s="33">
        <v>70000</v>
      </c>
      <c r="D123" s="33">
        <f>E80</f>
        <v>10000</v>
      </c>
      <c r="E123" s="80" t="s">
        <v>42</v>
      </c>
      <c r="F123" s="80"/>
      <c r="G123" s="35">
        <f>G80</f>
        <v>8254.01</v>
      </c>
      <c r="H123" s="1"/>
      <c r="I123" s="36">
        <f>G123/D123</f>
        <v>0.82540100000000005</v>
      </c>
    </row>
    <row r="124" spans="1:9">
      <c r="B124" s="44"/>
      <c r="C124" s="44"/>
      <c r="D124" s="44"/>
      <c r="E124" s="44"/>
      <c r="F124" s="44"/>
      <c r="G124" s="44"/>
      <c r="H124" s="44"/>
      <c r="I124" s="21"/>
    </row>
    <row r="125" spans="1:9">
      <c r="A125" s="79" t="s">
        <v>9</v>
      </c>
      <c r="B125" s="79"/>
      <c r="C125" s="79"/>
      <c r="D125" s="79"/>
      <c r="E125" s="79"/>
      <c r="F125" s="79"/>
      <c r="G125" s="79"/>
      <c r="H125" s="79"/>
      <c r="I125" s="45"/>
    </row>
    <row r="126" spans="1:9" ht="15.75" customHeight="1">
      <c r="A126" s="4"/>
      <c r="B126" s="32" t="s">
        <v>41</v>
      </c>
      <c r="C126" s="33">
        <v>70000</v>
      </c>
      <c r="D126" s="33">
        <f>E81</f>
        <v>374900</v>
      </c>
      <c r="E126" s="80" t="s">
        <v>42</v>
      </c>
      <c r="F126" s="80"/>
      <c r="G126" s="35">
        <f>G81</f>
        <v>334903</v>
      </c>
      <c r="H126" s="1"/>
      <c r="I126" s="36">
        <f>G126/D126</f>
        <v>0.89331288343558279</v>
      </c>
    </row>
    <row r="127" spans="1:9" ht="15.75" customHeight="1">
      <c r="A127" s="4"/>
      <c r="B127" s="32"/>
      <c r="C127" s="33"/>
      <c r="D127" s="33"/>
      <c r="E127" s="34"/>
      <c r="F127" s="34"/>
      <c r="G127" s="35"/>
      <c r="H127" s="1"/>
      <c r="I127" s="36"/>
    </row>
    <row r="128" spans="1:9">
      <c r="B128" s="110" t="s">
        <v>47</v>
      </c>
      <c r="C128" s="110"/>
      <c r="D128" s="110"/>
      <c r="E128" s="110"/>
      <c r="F128" s="110"/>
      <c r="G128" s="110"/>
      <c r="H128" s="110"/>
      <c r="I128" s="46"/>
    </row>
    <row r="129" spans="1:10" ht="15" customHeight="1">
      <c r="B129" s="62" t="s">
        <v>73</v>
      </c>
      <c r="C129" s="32"/>
      <c r="D129" s="32"/>
      <c r="E129" s="32"/>
      <c r="F129" s="32"/>
      <c r="G129" s="32"/>
      <c r="H129" s="32"/>
      <c r="I129" s="21">
        <v>88897.55</v>
      </c>
    </row>
    <row r="130" spans="1:10" ht="15" customHeight="1">
      <c r="B130" s="62" t="s">
        <v>69</v>
      </c>
      <c r="C130" s="32"/>
      <c r="D130" s="32"/>
      <c r="E130" s="32"/>
      <c r="F130" s="32"/>
      <c r="G130" s="32"/>
      <c r="H130" s="32"/>
      <c r="I130" s="21">
        <v>76382.759999999995</v>
      </c>
    </row>
    <row r="131" spans="1:10" ht="15" customHeight="1">
      <c r="B131" s="62" t="s">
        <v>71</v>
      </c>
      <c r="C131" s="32"/>
      <c r="D131" s="32"/>
      <c r="E131" s="32"/>
      <c r="F131" s="32"/>
      <c r="G131" s="32"/>
      <c r="H131" s="32"/>
      <c r="I131" s="21">
        <v>56537.919999999998</v>
      </c>
      <c r="J131" s="47"/>
    </row>
    <row r="132" spans="1:10" ht="15" customHeight="1">
      <c r="B132" s="62" t="s">
        <v>152</v>
      </c>
      <c r="C132" s="32"/>
      <c r="D132" s="32"/>
      <c r="E132" s="32"/>
      <c r="F132" s="32"/>
      <c r="G132" s="32"/>
      <c r="H132" s="32"/>
      <c r="I132" s="21">
        <v>56191.270000000004</v>
      </c>
    </row>
    <row r="133" spans="1:10" ht="15" customHeight="1">
      <c r="B133" s="62" t="s">
        <v>168</v>
      </c>
      <c r="C133" s="32"/>
      <c r="D133" s="32"/>
      <c r="E133" s="32"/>
      <c r="F133" s="32"/>
      <c r="G133" s="32"/>
      <c r="H133" s="32"/>
      <c r="I133" s="21">
        <v>17556.11</v>
      </c>
    </row>
    <row r="134" spans="1:10" ht="15" customHeight="1">
      <c r="B134" s="62" t="s">
        <v>70</v>
      </c>
      <c r="C134" s="32"/>
      <c r="D134" s="32"/>
      <c r="E134" s="32"/>
      <c r="F134" s="32"/>
      <c r="G134" s="32"/>
      <c r="H134" s="32"/>
      <c r="I134" s="21">
        <v>16995.12</v>
      </c>
    </row>
    <row r="135" spans="1:10" ht="15" customHeight="1">
      <c r="B135" s="62" t="s">
        <v>72</v>
      </c>
      <c r="C135" s="32"/>
      <c r="D135" s="32"/>
      <c r="E135" s="32"/>
      <c r="F135" s="32"/>
      <c r="G135" s="32"/>
      <c r="H135" s="32"/>
      <c r="I135" s="21">
        <v>13976.9</v>
      </c>
      <c r="J135" s="10"/>
    </row>
    <row r="136" spans="1:10" ht="15" customHeight="1">
      <c r="B136" s="62" t="s">
        <v>74</v>
      </c>
      <c r="C136" s="32"/>
      <c r="D136" s="32"/>
      <c r="E136" s="32"/>
      <c r="F136" s="32"/>
      <c r="G136" s="32"/>
      <c r="H136" s="32"/>
      <c r="I136" s="21">
        <v>8365.369999999999</v>
      </c>
      <c r="J136" s="10"/>
    </row>
    <row r="137" spans="1:10" ht="10.5" customHeight="1">
      <c r="B137" s="44"/>
      <c r="C137" s="44"/>
      <c r="D137" s="44"/>
      <c r="E137" s="44"/>
      <c r="F137" s="44"/>
      <c r="G137" s="44"/>
      <c r="H137" s="44"/>
      <c r="I137" s="21"/>
    </row>
    <row r="138" spans="1:10">
      <c r="A138" s="79" t="s">
        <v>10</v>
      </c>
      <c r="B138" s="79"/>
      <c r="C138" s="79"/>
      <c r="D138" s="79"/>
      <c r="E138" s="79"/>
      <c r="F138" s="79"/>
      <c r="G138" s="79"/>
      <c r="H138" s="79"/>
      <c r="I138" s="15"/>
    </row>
    <row r="139" spans="1:10" ht="15.75" customHeight="1">
      <c r="A139" s="4"/>
      <c r="B139" s="32" t="s">
        <v>41</v>
      </c>
      <c r="C139" s="33">
        <v>70000</v>
      </c>
      <c r="D139" s="33">
        <f>E82</f>
        <v>1593900</v>
      </c>
      <c r="E139" s="80" t="s">
        <v>42</v>
      </c>
      <c r="F139" s="80"/>
      <c r="G139" s="35">
        <f>G82</f>
        <v>1157204.02</v>
      </c>
      <c r="H139" s="1"/>
      <c r="I139" s="36">
        <f>G139/D139</f>
        <v>0.72602046552481336</v>
      </c>
    </row>
    <row r="140" spans="1:10" ht="15.75" customHeight="1">
      <c r="A140" s="4"/>
      <c r="B140" s="32"/>
      <c r="C140" s="33"/>
      <c r="D140" s="33"/>
      <c r="E140" s="34"/>
      <c r="F140" s="34"/>
      <c r="G140" s="35"/>
      <c r="H140" s="1"/>
      <c r="I140" s="36"/>
    </row>
    <row r="141" spans="1:10">
      <c r="A141" s="4"/>
      <c r="B141" s="110" t="s">
        <v>93</v>
      </c>
      <c r="C141" s="110"/>
      <c r="D141" s="110"/>
      <c r="E141" s="4"/>
      <c r="F141" s="4"/>
      <c r="G141" s="4"/>
      <c r="H141" s="4"/>
    </row>
    <row r="142" spans="1:10">
      <c r="A142" s="4"/>
      <c r="B142" s="75" t="s">
        <v>94</v>
      </c>
      <c r="C142" s="75"/>
      <c r="D142" s="75"/>
      <c r="E142" s="75"/>
      <c r="F142" s="75"/>
      <c r="G142" s="75"/>
      <c r="H142" s="75"/>
      <c r="I142" s="21">
        <f>373579.36+187779.19</f>
        <v>561358.55000000005</v>
      </c>
      <c r="J142" s="20"/>
    </row>
    <row r="143" spans="1:10">
      <c r="A143" s="4"/>
      <c r="B143" s="75" t="s">
        <v>136</v>
      </c>
      <c r="C143" s="75"/>
      <c r="D143" s="75"/>
      <c r="E143" s="75"/>
      <c r="F143" s="75"/>
      <c r="G143" s="75"/>
      <c r="H143" s="75"/>
      <c r="I143" s="21">
        <v>508708.13</v>
      </c>
    </row>
    <row r="144" spans="1:10">
      <c r="A144" s="48"/>
      <c r="B144" s="75" t="s">
        <v>75</v>
      </c>
      <c r="C144" s="75"/>
      <c r="D144" s="75"/>
      <c r="E144" s="75"/>
      <c r="F144" s="75"/>
      <c r="G144" s="75"/>
      <c r="H144" s="75"/>
      <c r="I144" s="21">
        <v>87137.34</v>
      </c>
      <c r="J144" s="20"/>
    </row>
    <row r="145" spans="1:10" ht="13.5" customHeight="1">
      <c r="J145" s="20"/>
    </row>
    <row r="146" spans="1:10" s="43" customFormat="1">
      <c r="A146" s="79" t="s">
        <v>13</v>
      </c>
      <c r="B146" s="79"/>
      <c r="C146" s="79"/>
      <c r="D146" s="79"/>
      <c r="E146" s="79"/>
      <c r="F146" s="79"/>
      <c r="G146" s="79"/>
      <c r="H146" s="79"/>
      <c r="I146" s="15"/>
    </row>
    <row r="147" spans="1:10" ht="15.75" customHeight="1">
      <c r="A147" s="4"/>
      <c r="B147" s="32" t="s">
        <v>41</v>
      </c>
      <c r="C147" s="33">
        <v>70000</v>
      </c>
      <c r="D147" s="33">
        <f>E83</f>
        <v>290000</v>
      </c>
      <c r="E147" s="80" t="s">
        <v>42</v>
      </c>
      <c r="F147" s="80"/>
      <c r="G147" s="35">
        <f>G83</f>
        <v>279182.48</v>
      </c>
      <c r="H147" s="1"/>
      <c r="I147" s="36">
        <f>G147/D147</f>
        <v>0.96269820689655161</v>
      </c>
    </row>
    <row r="148" spans="1:10" ht="15.75" customHeight="1">
      <c r="A148" s="4"/>
      <c r="B148" s="32"/>
      <c r="C148" s="33"/>
      <c r="D148" s="33"/>
      <c r="E148" s="34"/>
      <c r="F148" s="34"/>
      <c r="G148" s="35"/>
      <c r="H148" s="1"/>
      <c r="I148" s="36"/>
    </row>
    <row r="149" spans="1:10">
      <c r="B149" s="110" t="s">
        <v>76</v>
      </c>
      <c r="C149" s="110"/>
      <c r="D149" s="110"/>
      <c r="E149" s="110"/>
      <c r="F149" s="110"/>
      <c r="G149" s="110"/>
      <c r="H149" s="110"/>
      <c r="I149" s="7"/>
    </row>
    <row r="150" spans="1:10">
      <c r="B150" s="75" t="s">
        <v>138</v>
      </c>
      <c r="C150" s="75"/>
      <c r="D150" s="75"/>
      <c r="E150" s="75"/>
      <c r="F150" s="75"/>
      <c r="G150" s="75"/>
      <c r="H150" s="75"/>
      <c r="I150" s="21">
        <f>SUM(I151:I153)</f>
        <v>151831</v>
      </c>
      <c r="J150" s="10"/>
    </row>
    <row r="151" spans="1:10" s="61" customFormat="1" ht="12.75">
      <c r="A151" s="56"/>
      <c r="B151" s="57" t="s">
        <v>169</v>
      </c>
      <c r="C151" s="58"/>
      <c r="D151" s="58"/>
      <c r="E151" s="58"/>
      <c r="F151" s="58"/>
      <c r="G151" s="58"/>
      <c r="H151" s="58"/>
      <c r="I151" s="59">
        <f>1900+115000</f>
        <v>116900</v>
      </c>
      <c r="J151" s="60"/>
    </row>
    <row r="152" spans="1:10" s="61" customFormat="1" ht="12.75">
      <c r="A152" s="56"/>
      <c r="B152" s="57" t="s">
        <v>140</v>
      </c>
      <c r="C152" s="58"/>
      <c r="D152" s="58"/>
      <c r="E152" s="58"/>
      <c r="F152" s="58"/>
      <c r="G152" s="58"/>
      <c r="H152" s="58"/>
      <c r="I152" s="59">
        <v>27879</v>
      </c>
      <c r="J152" s="60"/>
    </row>
    <row r="153" spans="1:10" s="61" customFormat="1" ht="12.75">
      <c r="A153" s="56"/>
      <c r="B153" s="57" t="s">
        <v>141</v>
      </c>
      <c r="C153" s="58"/>
      <c r="D153" s="58"/>
      <c r="E153" s="58"/>
      <c r="F153" s="58"/>
      <c r="G153" s="58"/>
      <c r="H153" s="58"/>
      <c r="I153" s="59">
        <v>7052</v>
      </c>
      <c r="J153" s="60"/>
    </row>
    <row r="154" spans="1:10" ht="15.75" customHeight="1">
      <c r="B154" s="75" t="s">
        <v>139</v>
      </c>
      <c r="C154" s="75"/>
      <c r="D154" s="75"/>
      <c r="E154" s="75"/>
      <c r="F154" s="75"/>
      <c r="G154" s="75"/>
      <c r="H154" s="75"/>
      <c r="I154" s="21">
        <f>43943.98+64000</f>
        <v>107943.98000000001</v>
      </c>
      <c r="J154" s="20"/>
    </row>
    <row r="155" spans="1:10" ht="15.75" customHeight="1">
      <c r="B155" s="75" t="s">
        <v>137</v>
      </c>
      <c r="C155" s="75"/>
      <c r="D155" s="75"/>
      <c r="E155" s="75"/>
      <c r="F155" s="75"/>
      <c r="G155" s="75"/>
      <c r="H155" s="75"/>
      <c r="I155" s="21">
        <v>19407.5</v>
      </c>
      <c r="J155" s="20"/>
    </row>
    <row r="156" spans="1:10">
      <c r="B156" s="44"/>
      <c r="C156" s="44"/>
      <c r="D156" s="44"/>
      <c r="E156" s="44"/>
      <c r="F156" s="44"/>
      <c r="G156" s="44"/>
      <c r="H156" s="44"/>
      <c r="I156" s="21"/>
      <c r="J156" s="10"/>
    </row>
    <row r="157" spans="1:10" s="43" customFormat="1">
      <c r="A157" s="79" t="s">
        <v>12</v>
      </c>
      <c r="B157" s="79"/>
      <c r="C157" s="79"/>
      <c r="D157" s="79"/>
      <c r="E157" s="79"/>
      <c r="F157" s="79"/>
      <c r="G157" s="79"/>
      <c r="H157" s="79"/>
      <c r="I157" s="15"/>
    </row>
    <row r="158" spans="1:10" ht="15.75" customHeight="1">
      <c r="A158" s="4"/>
      <c r="B158" s="32" t="s">
        <v>41</v>
      </c>
      <c r="C158" s="33">
        <v>70000</v>
      </c>
      <c r="D158" s="33">
        <f>E84</f>
        <v>16100</v>
      </c>
      <c r="E158" s="80" t="s">
        <v>42</v>
      </c>
      <c r="F158" s="80"/>
      <c r="G158" s="35">
        <f>G84</f>
        <v>16028</v>
      </c>
      <c r="H158" s="1"/>
      <c r="I158" s="36">
        <f>G158/D158</f>
        <v>0.99552795031055896</v>
      </c>
    </row>
    <row r="159" spans="1:10" ht="41.25" customHeight="1">
      <c r="A159" s="1"/>
      <c r="B159" s="75" t="s">
        <v>46</v>
      </c>
      <c r="C159" s="75"/>
      <c r="D159" s="75"/>
      <c r="E159" s="75"/>
      <c r="F159" s="75"/>
      <c r="G159" s="75"/>
      <c r="H159" s="75"/>
      <c r="I159" s="16"/>
    </row>
    <row r="160" spans="1:10" ht="24" customHeight="1"/>
    <row r="161" spans="1:10">
      <c r="A161" s="79" t="s">
        <v>11</v>
      </c>
      <c r="B161" s="79"/>
      <c r="C161" s="79"/>
      <c r="D161" s="79"/>
      <c r="E161" s="79"/>
      <c r="F161" s="79"/>
      <c r="G161" s="79"/>
      <c r="H161" s="79"/>
      <c r="I161" s="15"/>
    </row>
    <row r="162" spans="1:10" ht="15.75" customHeight="1">
      <c r="A162" s="4"/>
      <c r="B162" s="32" t="s">
        <v>41</v>
      </c>
      <c r="C162" s="33">
        <v>70000</v>
      </c>
      <c r="D162" s="33">
        <f>E85</f>
        <v>1192047</v>
      </c>
      <c r="E162" s="80" t="s">
        <v>42</v>
      </c>
      <c r="F162" s="80"/>
      <c r="G162" s="35">
        <f>G85</f>
        <v>1087638.98</v>
      </c>
      <c r="H162" s="1"/>
      <c r="I162" s="36">
        <f>G162/D162</f>
        <v>0.91241283271548856</v>
      </c>
    </row>
    <row r="163" spans="1:10" ht="15.75" customHeight="1">
      <c r="A163" s="4"/>
      <c r="B163" s="32"/>
      <c r="C163" s="33"/>
      <c r="D163" s="33"/>
      <c r="E163" s="34"/>
      <c r="F163" s="34"/>
      <c r="G163" s="35"/>
      <c r="H163" s="1"/>
      <c r="I163" s="36"/>
    </row>
    <row r="164" spans="1:10">
      <c r="B164" s="110" t="s">
        <v>45</v>
      </c>
      <c r="C164" s="110"/>
      <c r="D164" s="110"/>
      <c r="E164" s="110"/>
      <c r="F164" s="110"/>
      <c r="G164" s="110"/>
      <c r="H164" s="110"/>
      <c r="J164" s="20"/>
    </row>
    <row r="165" spans="1:10" ht="15" customHeight="1">
      <c r="B165" s="55" t="s">
        <v>83</v>
      </c>
      <c r="C165" s="32"/>
      <c r="D165" s="32"/>
      <c r="E165" s="32"/>
      <c r="F165" s="32"/>
      <c r="G165" s="32"/>
      <c r="H165" s="32"/>
      <c r="I165" s="21">
        <v>132148.89000000004</v>
      </c>
    </row>
    <row r="166" spans="1:10" ht="15" customHeight="1">
      <c r="B166" s="55" t="s">
        <v>85</v>
      </c>
      <c r="C166" s="32"/>
      <c r="D166" s="32"/>
      <c r="E166" s="32"/>
      <c r="F166" s="32"/>
      <c r="G166" s="32"/>
      <c r="H166" s="32"/>
      <c r="I166" s="21">
        <v>129954.57000000002</v>
      </c>
    </row>
    <row r="167" spans="1:10" ht="15" customHeight="1">
      <c r="B167" s="55" t="s">
        <v>142</v>
      </c>
      <c r="C167" s="32"/>
      <c r="D167" s="32"/>
      <c r="E167" s="32"/>
      <c r="F167" s="32"/>
      <c r="G167" s="32"/>
      <c r="H167" s="32"/>
      <c r="I167" s="21">
        <v>105378.24000000001</v>
      </c>
    </row>
    <row r="168" spans="1:10" ht="15" customHeight="1">
      <c r="B168" s="55" t="s">
        <v>86</v>
      </c>
      <c r="C168" s="32"/>
      <c r="D168" s="32"/>
      <c r="E168" s="32"/>
      <c r="F168" s="32"/>
      <c r="G168" s="32"/>
      <c r="H168" s="32"/>
      <c r="I168" s="21">
        <v>97640.74</v>
      </c>
      <c r="J168" s="20"/>
    </row>
    <row r="169" spans="1:10" ht="15" customHeight="1">
      <c r="B169" s="55" t="s">
        <v>84</v>
      </c>
      <c r="C169" s="32"/>
      <c r="D169" s="32"/>
      <c r="E169" s="32"/>
      <c r="F169" s="32"/>
      <c r="G169" s="32"/>
      <c r="H169" s="32"/>
      <c r="I169" s="21">
        <v>69625</v>
      </c>
    </row>
    <row r="170" spans="1:10" ht="15" customHeight="1">
      <c r="B170" s="55" t="s">
        <v>80</v>
      </c>
      <c r="C170" s="32"/>
      <c r="D170" s="32"/>
      <c r="E170" s="32"/>
      <c r="F170" s="32"/>
      <c r="G170" s="32"/>
      <c r="H170" s="32"/>
      <c r="I170" s="21">
        <v>53160</v>
      </c>
      <c r="J170" s="21"/>
    </row>
    <row r="171" spans="1:10" ht="15" customHeight="1">
      <c r="B171" s="55" t="s">
        <v>87</v>
      </c>
      <c r="C171" s="32"/>
      <c r="D171" s="32"/>
      <c r="E171" s="32"/>
      <c r="F171" s="32"/>
      <c r="G171" s="32"/>
      <c r="H171" s="32"/>
      <c r="I171" s="21">
        <v>46800</v>
      </c>
      <c r="J171" s="21"/>
    </row>
    <row r="172" spans="1:10" ht="15" customHeight="1">
      <c r="B172" s="55" t="s">
        <v>88</v>
      </c>
      <c r="C172" s="32"/>
      <c r="D172" s="32"/>
      <c r="E172" s="32"/>
      <c r="F172" s="32"/>
      <c r="G172" s="32"/>
      <c r="H172" s="32"/>
      <c r="I172" s="21">
        <v>24000</v>
      </c>
      <c r="J172" s="21"/>
    </row>
    <row r="173" spans="1:10" ht="15" customHeight="1">
      <c r="B173" s="55" t="s">
        <v>143</v>
      </c>
      <c r="C173" s="32"/>
      <c r="D173" s="32"/>
      <c r="E173" s="32"/>
      <c r="F173" s="32"/>
      <c r="G173" s="32"/>
      <c r="H173" s="32"/>
      <c r="I173" s="21">
        <f>6050+7461.06</f>
        <v>13511.060000000001</v>
      </c>
      <c r="J173" s="21"/>
    </row>
    <row r="174" spans="1:10" ht="15" customHeight="1">
      <c r="B174" s="55" t="s">
        <v>82</v>
      </c>
      <c r="C174" s="32"/>
      <c r="D174" s="32"/>
      <c r="E174" s="32"/>
      <c r="F174" s="32"/>
      <c r="G174" s="32"/>
      <c r="H174" s="32"/>
      <c r="I174" s="21">
        <v>12785.66</v>
      </c>
      <c r="J174" s="21"/>
    </row>
    <row r="175" spans="1:10" ht="15" customHeight="1">
      <c r="B175" s="55" t="s">
        <v>145</v>
      </c>
      <c r="C175" s="32"/>
      <c r="D175" s="32"/>
      <c r="E175" s="32"/>
      <c r="F175" s="32"/>
      <c r="G175" s="32"/>
      <c r="H175" s="32"/>
      <c r="I175" s="21">
        <v>12185.169999999998</v>
      </c>
      <c r="J175" s="21"/>
    </row>
    <row r="176" spans="1:10" ht="12.75" customHeight="1">
      <c r="B176" s="55" t="s">
        <v>78</v>
      </c>
      <c r="C176" s="32"/>
      <c r="D176" s="32"/>
      <c r="E176" s="32"/>
      <c r="F176" s="32"/>
      <c r="G176" s="32"/>
      <c r="H176" s="32"/>
      <c r="I176" s="21">
        <v>5016.329999999999</v>
      </c>
      <c r="J176" s="21"/>
    </row>
    <row r="177" spans="1:10" ht="15" customHeight="1">
      <c r="B177" s="55" t="s">
        <v>81</v>
      </c>
      <c r="C177" s="32"/>
      <c r="D177" s="32"/>
      <c r="E177" s="32"/>
      <c r="F177" s="32"/>
      <c r="G177" s="32"/>
      <c r="H177" s="32"/>
      <c r="I177" s="21">
        <v>6000</v>
      </c>
      <c r="J177" s="21"/>
    </row>
    <row r="178" spans="1:10" ht="15" customHeight="1">
      <c r="B178" s="55" t="s">
        <v>144</v>
      </c>
      <c r="C178" s="32"/>
      <c r="D178" s="32"/>
      <c r="E178" s="32"/>
      <c r="F178" s="32"/>
      <c r="G178" s="32"/>
      <c r="H178" s="32"/>
      <c r="I178" s="21">
        <v>4200</v>
      </c>
      <c r="J178" s="21"/>
    </row>
    <row r="179" spans="1:10" ht="15" customHeight="1">
      <c r="B179" s="55" t="s">
        <v>170</v>
      </c>
      <c r="C179" s="32"/>
      <c r="D179" s="32"/>
      <c r="E179" s="32"/>
      <c r="F179" s="32"/>
      <c r="G179" s="32"/>
      <c r="H179" s="32"/>
      <c r="I179" s="21">
        <v>2280</v>
      </c>
      <c r="J179" s="21"/>
    </row>
    <row r="180" spans="1:10" ht="15" customHeight="1">
      <c r="B180" s="55" t="s">
        <v>79</v>
      </c>
      <c r="C180" s="32"/>
      <c r="D180" s="32"/>
      <c r="E180" s="32"/>
      <c r="F180" s="32"/>
      <c r="G180" s="32"/>
      <c r="H180" s="32"/>
      <c r="I180" s="21">
        <v>166351.85</v>
      </c>
      <c r="J180" s="21"/>
    </row>
    <row r="181" spans="1:10">
      <c r="B181" s="55" t="s">
        <v>171</v>
      </c>
      <c r="C181" s="32"/>
      <c r="D181" s="32"/>
      <c r="E181" s="32"/>
      <c r="F181" s="32"/>
      <c r="G181" s="32"/>
      <c r="H181" s="32"/>
      <c r="I181" s="21">
        <v>108164.55</v>
      </c>
      <c r="J181" s="21"/>
    </row>
    <row r="182" spans="1:10" ht="15" customHeight="1">
      <c r="B182" s="55" t="s">
        <v>77</v>
      </c>
      <c r="C182" s="32"/>
      <c r="D182" s="32"/>
      <c r="E182" s="32"/>
      <c r="F182" s="32"/>
      <c r="G182" s="32"/>
      <c r="H182" s="32"/>
      <c r="I182" s="21">
        <v>59912.3</v>
      </c>
      <c r="J182" s="21"/>
    </row>
    <row r="183" spans="1:10" ht="15" customHeight="1">
      <c r="B183" s="55" t="s">
        <v>89</v>
      </c>
      <c r="C183" s="32"/>
      <c r="D183" s="32"/>
      <c r="E183" s="32"/>
      <c r="F183" s="32"/>
      <c r="G183" s="32"/>
      <c r="H183" s="32"/>
      <c r="I183" s="21">
        <v>38524.619999999981</v>
      </c>
      <c r="J183" s="21"/>
    </row>
    <row r="184" spans="1:10" ht="18" customHeight="1">
      <c r="J184" s="20"/>
    </row>
    <row r="185" spans="1:10">
      <c r="A185" s="79" t="s">
        <v>7</v>
      </c>
      <c r="B185" s="79"/>
      <c r="C185" s="79"/>
      <c r="D185" s="79"/>
      <c r="E185" s="79"/>
      <c r="F185" s="79"/>
      <c r="G185" s="79"/>
      <c r="H185" s="79"/>
      <c r="I185" s="15"/>
    </row>
    <row r="186" spans="1:10" ht="15.75" customHeight="1">
      <c r="A186" s="4"/>
      <c r="B186" s="32" t="s">
        <v>41</v>
      </c>
      <c r="C186" s="33">
        <v>70000</v>
      </c>
      <c r="D186" s="33">
        <f>E86</f>
        <v>9000</v>
      </c>
      <c r="E186" s="80" t="s">
        <v>42</v>
      </c>
      <c r="F186" s="80"/>
      <c r="G186" s="35">
        <f>G86</f>
        <v>7739.82</v>
      </c>
      <c r="H186" s="1"/>
      <c r="I186" s="36">
        <f>G186/D186</f>
        <v>0.85997999999999997</v>
      </c>
    </row>
    <row r="187" spans="1:10" ht="35.25" customHeight="1">
      <c r="A187" s="4"/>
      <c r="B187" s="75" t="s">
        <v>90</v>
      </c>
      <c r="C187" s="75"/>
      <c r="D187" s="75"/>
      <c r="E187" s="75"/>
      <c r="F187" s="75"/>
      <c r="G187" s="75"/>
      <c r="H187" s="75"/>
    </row>
    <row r="188" spans="1:10" ht="14.25" customHeight="1">
      <c r="A188" s="4"/>
    </row>
    <row r="189" spans="1:10">
      <c r="A189" s="79" t="s">
        <v>6</v>
      </c>
      <c r="B189" s="79"/>
      <c r="C189" s="79"/>
      <c r="D189" s="79"/>
      <c r="E189" s="79"/>
      <c r="F189" s="79"/>
      <c r="G189" s="79"/>
      <c r="H189" s="79"/>
      <c r="I189" s="15"/>
    </row>
    <row r="190" spans="1:10" ht="15.75" customHeight="1">
      <c r="A190" s="4"/>
      <c r="B190" s="32" t="s">
        <v>41</v>
      </c>
      <c r="C190" s="33">
        <v>70000</v>
      </c>
      <c r="D190" s="33">
        <f>E87</f>
        <v>31250</v>
      </c>
      <c r="E190" s="80" t="s">
        <v>42</v>
      </c>
      <c r="F190" s="80"/>
      <c r="G190" s="35">
        <f>G87</f>
        <v>29486</v>
      </c>
      <c r="H190" s="1"/>
      <c r="I190" s="36">
        <f>G190/D190</f>
        <v>0.94355199999999995</v>
      </c>
    </row>
    <row r="191" spans="1:10" ht="42" customHeight="1">
      <c r="A191" s="4"/>
      <c r="B191" s="75" t="s">
        <v>91</v>
      </c>
      <c r="C191" s="75"/>
      <c r="D191" s="75"/>
      <c r="E191" s="75"/>
      <c r="F191" s="75"/>
      <c r="G191" s="75"/>
      <c r="H191" s="75"/>
    </row>
    <row r="192" spans="1:10" ht="11.25" customHeight="1">
      <c r="A192" s="4"/>
    </row>
    <row r="193" spans="1:13">
      <c r="A193" s="79" t="s">
        <v>5</v>
      </c>
      <c r="B193" s="79"/>
      <c r="C193" s="79"/>
      <c r="D193" s="79"/>
      <c r="E193" s="79"/>
      <c r="F193" s="79"/>
      <c r="G193" s="79"/>
      <c r="H193" s="79"/>
      <c r="I193" s="15"/>
    </row>
    <row r="194" spans="1:13" ht="15.75" customHeight="1">
      <c r="A194" s="4"/>
      <c r="B194" s="32" t="s">
        <v>41</v>
      </c>
      <c r="C194" s="33">
        <v>70000</v>
      </c>
      <c r="D194" s="33">
        <f>E88</f>
        <v>15000</v>
      </c>
      <c r="E194" s="80" t="s">
        <v>42</v>
      </c>
      <c r="F194" s="80"/>
      <c r="G194" s="35">
        <f>G88</f>
        <v>14323.52</v>
      </c>
      <c r="H194" s="1"/>
      <c r="I194" s="36">
        <f>G194/D194</f>
        <v>0.95490133333333338</v>
      </c>
    </row>
    <row r="195" spans="1:13" ht="45" customHeight="1">
      <c r="B195" s="75" t="s">
        <v>44</v>
      </c>
      <c r="C195" s="75"/>
      <c r="D195" s="75"/>
      <c r="E195" s="75"/>
      <c r="F195" s="75"/>
      <c r="G195" s="75"/>
      <c r="H195" s="75"/>
    </row>
    <row r="196" spans="1:13" ht="10.5" customHeight="1">
      <c r="B196" s="44"/>
      <c r="C196" s="44"/>
      <c r="D196" s="44"/>
      <c r="E196" s="44"/>
      <c r="F196" s="44"/>
      <c r="G196" s="44"/>
      <c r="H196" s="44"/>
    </row>
    <row r="197" spans="1:13" ht="9.75" customHeight="1"/>
    <row r="198" spans="1:13">
      <c r="A198" s="79" t="s">
        <v>4</v>
      </c>
      <c r="B198" s="79"/>
      <c r="C198" s="79"/>
      <c r="D198" s="79"/>
      <c r="E198" s="79"/>
      <c r="F198" s="79"/>
      <c r="G198" s="79"/>
      <c r="H198" s="79"/>
      <c r="I198" s="15"/>
    </row>
    <row r="199" spans="1:13" ht="15.75" customHeight="1">
      <c r="A199" s="4"/>
      <c r="B199" s="32" t="s">
        <v>41</v>
      </c>
      <c r="C199" s="33">
        <v>70000</v>
      </c>
      <c r="D199" s="33">
        <f>E89</f>
        <v>34000</v>
      </c>
      <c r="E199" s="80" t="s">
        <v>42</v>
      </c>
      <c r="F199" s="80"/>
      <c r="G199" s="35">
        <f>G89</f>
        <v>32665.27</v>
      </c>
      <c r="H199" s="1"/>
      <c r="I199" s="36">
        <f>G199/D199</f>
        <v>0.96074323529411765</v>
      </c>
    </row>
    <row r="200" spans="1:13" ht="62.25" customHeight="1">
      <c r="B200" s="75" t="s">
        <v>59</v>
      </c>
      <c r="C200" s="75"/>
      <c r="D200" s="75"/>
      <c r="E200" s="75"/>
      <c r="F200" s="75"/>
      <c r="G200" s="75"/>
      <c r="H200" s="75"/>
    </row>
    <row r="201" spans="1:13" ht="9.75" customHeight="1"/>
    <row r="202" spans="1:13">
      <c r="A202" s="79" t="s">
        <v>3</v>
      </c>
      <c r="B202" s="79"/>
      <c r="C202" s="79"/>
      <c r="D202" s="79"/>
      <c r="E202" s="79"/>
      <c r="F202" s="79"/>
      <c r="G202" s="79"/>
      <c r="H202" s="79"/>
      <c r="I202" s="15"/>
    </row>
    <row r="203" spans="1:13" ht="15.75" customHeight="1">
      <c r="A203" s="4"/>
      <c r="B203" s="32" t="s">
        <v>41</v>
      </c>
      <c r="C203" s="33">
        <v>70000</v>
      </c>
      <c r="D203" s="33">
        <f>E90</f>
        <v>162000</v>
      </c>
      <c r="E203" s="80" t="s">
        <v>42</v>
      </c>
      <c r="F203" s="80"/>
      <c r="G203" s="35">
        <f>G90</f>
        <v>143529.76999999999</v>
      </c>
      <c r="H203" s="1"/>
      <c r="I203" s="36">
        <f>G203/D203</f>
        <v>0.88598623456790115</v>
      </c>
    </row>
    <row r="204" spans="1:13" ht="59.25" customHeight="1">
      <c r="A204" s="4"/>
      <c r="B204" s="75" t="s">
        <v>153</v>
      </c>
      <c r="C204" s="75"/>
      <c r="D204" s="75"/>
      <c r="E204" s="75"/>
      <c r="F204" s="75"/>
      <c r="G204" s="75"/>
      <c r="H204" s="75"/>
      <c r="I204" s="36"/>
    </row>
    <row r="205" spans="1:13" ht="14.25" customHeight="1">
      <c r="A205" s="4"/>
      <c r="K205" s="10"/>
      <c r="L205" s="10"/>
    </row>
    <row r="206" spans="1:13">
      <c r="A206" s="79" t="s">
        <v>14</v>
      </c>
      <c r="B206" s="79"/>
      <c r="C206" s="79"/>
      <c r="D206" s="79"/>
      <c r="E206" s="79"/>
      <c r="F206" s="79"/>
      <c r="G206" s="79"/>
      <c r="H206" s="79"/>
      <c r="I206" s="15"/>
      <c r="K206" s="10"/>
      <c r="L206" s="10"/>
      <c r="M206" s="10"/>
    </row>
    <row r="207" spans="1:13" ht="15.75" customHeight="1">
      <c r="A207" s="4"/>
      <c r="B207" s="32" t="s">
        <v>41</v>
      </c>
      <c r="C207" s="33">
        <v>70000</v>
      </c>
      <c r="D207" s="33">
        <f>E91</f>
        <v>306300</v>
      </c>
      <c r="E207" s="80" t="s">
        <v>42</v>
      </c>
      <c r="F207" s="80"/>
      <c r="G207" s="35">
        <f>G91</f>
        <v>223166.24</v>
      </c>
      <c r="H207" s="1"/>
      <c r="I207" s="36">
        <f>G207/D207</f>
        <v>0.72858713679399278</v>
      </c>
    </row>
    <row r="208" spans="1:13" ht="60.75" customHeight="1">
      <c r="A208" s="4"/>
      <c r="B208" s="75" t="s">
        <v>146</v>
      </c>
      <c r="C208" s="75"/>
      <c r="D208" s="75"/>
      <c r="E208" s="75"/>
      <c r="F208" s="75"/>
      <c r="G208" s="75"/>
      <c r="H208" s="75"/>
    </row>
    <row r="209" spans="1:12" ht="17.25" customHeight="1">
      <c r="A209" s="4"/>
      <c r="B209" s="44"/>
      <c r="C209" s="44"/>
      <c r="D209" s="44"/>
      <c r="E209" s="44"/>
      <c r="F209" s="44"/>
      <c r="G209" s="44"/>
      <c r="H209" s="44"/>
    </row>
    <row r="210" spans="1:12">
      <c r="A210" s="79" t="s">
        <v>43</v>
      </c>
      <c r="B210" s="79"/>
      <c r="C210" s="79"/>
      <c r="D210" s="79"/>
      <c r="E210" s="79"/>
      <c r="F210" s="79"/>
      <c r="G210" s="79"/>
      <c r="H210" s="79"/>
      <c r="I210" s="15"/>
    </row>
    <row r="211" spans="1:12" ht="15.75" customHeight="1">
      <c r="A211" s="4"/>
      <c r="B211" s="32" t="s">
        <v>41</v>
      </c>
      <c r="C211" s="33">
        <v>70000</v>
      </c>
      <c r="D211" s="33">
        <f>E92</f>
        <v>1000</v>
      </c>
      <c r="E211" s="80" t="s">
        <v>42</v>
      </c>
      <c r="F211" s="80"/>
      <c r="G211" s="35">
        <f>G92</f>
        <v>870</v>
      </c>
      <c r="H211" s="1"/>
      <c r="I211" s="36">
        <f>G211/D211</f>
        <v>0.87</v>
      </c>
    </row>
    <row r="212" spans="1:12" ht="18" customHeight="1">
      <c r="A212" s="4"/>
      <c r="B212" s="44"/>
      <c r="C212" s="44"/>
      <c r="D212" s="44"/>
      <c r="E212" s="44"/>
      <c r="F212" s="44"/>
      <c r="G212" s="44"/>
      <c r="H212" s="44"/>
    </row>
    <row r="213" spans="1:12">
      <c r="A213" s="79" t="s">
        <v>2</v>
      </c>
      <c r="B213" s="79"/>
      <c r="C213" s="79"/>
      <c r="D213" s="79"/>
      <c r="E213" s="79"/>
      <c r="F213" s="79"/>
      <c r="G213" s="79"/>
      <c r="H213" s="79"/>
      <c r="I213" s="15"/>
    </row>
    <row r="214" spans="1:12" ht="15.75" customHeight="1">
      <c r="A214" s="4"/>
      <c r="B214" s="32" t="s">
        <v>41</v>
      </c>
      <c r="C214" s="33">
        <v>70000</v>
      </c>
      <c r="D214" s="33">
        <f>E93</f>
        <v>7300</v>
      </c>
      <c r="E214" s="80" t="s">
        <v>42</v>
      </c>
      <c r="F214" s="80"/>
      <c r="G214" s="35">
        <f>G93</f>
        <v>7266</v>
      </c>
      <c r="H214" s="1"/>
      <c r="I214" s="36">
        <f>G214/D214</f>
        <v>0.99534246575342467</v>
      </c>
    </row>
    <row r="215" spans="1:12" ht="39.75" customHeight="1">
      <c r="A215" s="4"/>
      <c r="B215" s="75" t="s">
        <v>48</v>
      </c>
      <c r="C215" s="75"/>
      <c r="D215" s="75"/>
      <c r="E215" s="75"/>
      <c r="F215" s="75"/>
      <c r="G215" s="75"/>
      <c r="H215" s="75"/>
      <c r="I215" s="15"/>
    </row>
    <row r="216" spans="1:12" ht="12.75" customHeight="1">
      <c r="A216" s="4"/>
      <c r="B216" s="44"/>
      <c r="C216" s="44"/>
      <c r="D216" s="44"/>
      <c r="E216" s="44"/>
      <c r="F216" s="44"/>
      <c r="G216" s="44"/>
      <c r="H216" s="44"/>
      <c r="I216" s="15"/>
    </row>
    <row r="217" spans="1:12" hidden="1">
      <c r="A217" s="79" t="s">
        <v>53</v>
      </c>
      <c r="B217" s="79"/>
      <c r="C217" s="79"/>
      <c r="D217" s="79"/>
      <c r="E217" s="79"/>
      <c r="F217" s="79"/>
      <c r="G217" s="79"/>
      <c r="H217" s="79"/>
      <c r="I217" s="15"/>
      <c r="J217" s="10"/>
      <c r="K217" s="10"/>
      <c r="L217" s="10"/>
    </row>
    <row r="218" spans="1:12" ht="15.75" hidden="1" customHeight="1">
      <c r="A218" s="4"/>
      <c r="B218" s="32" t="s">
        <v>41</v>
      </c>
      <c r="C218" s="33">
        <v>70000</v>
      </c>
      <c r="D218" s="33">
        <v>0</v>
      </c>
      <c r="E218" s="80" t="s">
        <v>42</v>
      </c>
      <c r="F218" s="80"/>
      <c r="G218" s="35">
        <v>0</v>
      </c>
      <c r="H218" s="1"/>
      <c r="I218" s="36">
        <v>0</v>
      </c>
    </row>
    <row r="219" spans="1:12" ht="19.5" hidden="1" customHeight="1">
      <c r="A219" s="4"/>
      <c r="B219" s="44"/>
      <c r="C219" s="44"/>
      <c r="D219" s="44"/>
      <c r="E219" s="44"/>
      <c r="F219" s="44"/>
      <c r="G219" s="44"/>
      <c r="H219" s="44"/>
      <c r="I219" s="15"/>
    </row>
    <row r="220" spans="1:12" hidden="1">
      <c r="A220" s="79" t="s">
        <v>65</v>
      </c>
      <c r="B220" s="79"/>
      <c r="C220" s="79"/>
      <c r="D220" s="79"/>
      <c r="E220" s="79"/>
      <c r="F220" s="79"/>
      <c r="G220" s="79"/>
      <c r="H220" s="79"/>
      <c r="I220" s="15"/>
      <c r="J220" s="10"/>
      <c r="K220" s="10"/>
      <c r="L220" s="10"/>
    </row>
    <row r="221" spans="1:12" ht="15.75" hidden="1" customHeight="1">
      <c r="A221" s="4"/>
      <c r="B221" s="32" t="s">
        <v>41</v>
      </c>
      <c r="C221" s="33">
        <v>70000</v>
      </c>
      <c r="D221" s="33">
        <v>105000</v>
      </c>
      <c r="E221" s="80" t="s">
        <v>42</v>
      </c>
      <c r="F221" s="80"/>
      <c r="G221" s="35">
        <v>0</v>
      </c>
      <c r="H221" s="1"/>
      <c r="I221" s="36">
        <f>G221/D221</f>
        <v>0</v>
      </c>
    </row>
    <row r="222" spans="1:12" ht="51" hidden="1" customHeight="1">
      <c r="A222" s="4"/>
      <c r="B222" s="75" t="s">
        <v>173</v>
      </c>
      <c r="C222" s="75"/>
      <c r="D222" s="75"/>
      <c r="E222" s="75"/>
      <c r="F222" s="75"/>
      <c r="G222" s="75"/>
      <c r="H222" s="75"/>
      <c r="I222" s="54" t="s">
        <v>95</v>
      </c>
    </row>
    <row r="223" spans="1:12" s="64" customFormat="1" ht="15.75" customHeight="1">
      <c r="A223" s="123" t="s">
        <v>174</v>
      </c>
      <c r="B223" s="123"/>
      <c r="C223" s="123"/>
      <c r="D223" s="123"/>
      <c r="E223" s="123"/>
      <c r="F223" s="123"/>
      <c r="G223" s="123"/>
      <c r="H223" s="123"/>
      <c r="I223" s="65"/>
      <c r="J223" s="63"/>
    </row>
    <row r="224" spans="1:12" ht="15.75" customHeight="1">
      <c r="B224" s="55" t="s">
        <v>172</v>
      </c>
      <c r="I224" s="19">
        <v>28551.53</v>
      </c>
      <c r="J224" s="20"/>
    </row>
    <row r="225" spans="1:10" ht="15.75" customHeight="1">
      <c r="B225" s="55" t="s">
        <v>161</v>
      </c>
      <c r="I225" s="19">
        <v>4.47</v>
      </c>
      <c r="J225" s="20"/>
    </row>
    <row r="226" spans="1:10" ht="12" customHeight="1">
      <c r="A226" s="48"/>
      <c r="B226" s="48"/>
      <c r="C226" s="48"/>
      <c r="D226" s="48"/>
      <c r="E226" s="48"/>
      <c r="F226" s="48"/>
      <c r="G226" s="48"/>
      <c r="H226" s="48"/>
      <c r="I226" s="49"/>
      <c r="J226" s="20"/>
    </row>
    <row r="227" spans="1:10" ht="31.5" customHeight="1">
      <c r="A227" s="122" t="s">
        <v>162</v>
      </c>
      <c r="B227" s="122"/>
      <c r="C227" s="122"/>
      <c r="D227" s="122"/>
      <c r="E227" s="122"/>
      <c r="F227" s="122"/>
      <c r="G227" s="122"/>
      <c r="H227" s="122"/>
      <c r="I227" s="122"/>
    </row>
    <row r="228" spans="1:10" ht="12" customHeight="1">
      <c r="A228" s="48"/>
      <c r="B228" s="48"/>
      <c r="C228" s="48"/>
      <c r="D228" s="48"/>
      <c r="E228" s="48"/>
      <c r="F228" s="48"/>
      <c r="G228" s="48"/>
      <c r="H228" s="48"/>
      <c r="I228" s="49"/>
      <c r="J228" s="20"/>
    </row>
    <row r="229" spans="1:10" ht="15" customHeight="1">
      <c r="A229" s="121"/>
      <c r="B229" s="121"/>
      <c r="C229" s="121"/>
      <c r="D229" s="121"/>
      <c r="E229" s="121"/>
      <c r="F229" s="121"/>
      <c r="G229" s="121"/>
      <c r="H229" s="121"/>
      <c r="I229" s="121"/>
      <c r="J229" s="12"/>
    </row>
    <row r="230" spans="1:10">
      <c r="D230" s="50"/>
      <c r="G230" s="50"/>
    </row>
    <row r="231" spans="1:10">
      <c r="D231" s="50"/>
      <c r="E231" s="50"/>
      <c r="F231" s="50"/>
      <c r="G231" s="50"/>
    </row>
    <row r="232" spans="1:10">
      <c r="D232" s="50"/>
    </row>
  </sheetData>
  <mergeCells count="248">
    <mergeCell ref="J67:K67"/>
    <mergeCell ref="J68:K68"/>
    <mergeCell ref="A227:I227"/>
    <mergeCell ref="B64:H64"/>
    <mergeCell ref="A223:H223"/>
    <mergeCell ref="A109:I109"/>
    <mergeCell ref="E119:F119"/>
    <mergeCell ref="A125:H125"/>
    <mergeCell ref="A198:H198"/>
    <mergeCell ref="B200:H200"/>
    <mergeCell ref="A213:H213"/>
    <mergeCell ref="B141:D141"/>
    <mergeCell ref="B164:H164"/>
    <mergeCell ref="B154:H154"/>
    <mergeCell ref="A157:H157"/>
    <mergeCell ref="A111:H111"/>
    <mergeCell ref="A118:H118"/>
    <mergeCell ref="A138:H138"/>
    <mergeCell ref="B128:H128"/>
    <mergeCell ref="B113:H113"/>
    <mergeCell ref="E112:F112"/>
    <mergeCell ref="E126:F126"/>
    <mergeCell ref="E218:F218"/>
    <mergeCell ref="E194:F194"/>
    <mergeCell ref="E199:F199"/>
    <mergeCell ref="E203:F203"/>
    <mergeCell ref="B155:H155"/>
    <mergeCell ref="A229:I229"/>
    <mergeCell ref="E147:F147"/>
    <mergeCell ref="E158:F158"/>
    <mergeCell ref="E162:F162"/>
    <mergeCell ref="E186:F186"/>
    <mergeCell ref="E207:F207"/>
    <mergeCell ref="E211:F211"/>
    <mergeCell ref="E214:F214"/>
    <mergeCell ref="A210:H210"/>
    <mergeCell ref="B187:H187"/>
    <mergeCell ref="B159:H159"/>
    <mergeCell ref="A206:H206"/>
    <mergeCell ref="B208:H208"/>
    <mergeCell ref="A189:H189"/>
    <mergeCell ref="B191:H191"/>
    <mergeCell ref="A193:H193"/>
    <mergeCell ref="B195:H195"/>
    <mergeCell ref="B215:H215"/>
    <mergeCell ref="B150:H150"/>
    <mergeCell ref="E190:F190"/>
    <mergeCell ref="B204:H204"/>
    <mergeCell ref="A217:H217"/>
    <mergeCell ref="A106:D106"/>
    <mergeCell ref="G89:H89"/>
    <mergeCell ref="G90:H90"/>
    <mergeCell ref="G104:H104"/>
    <mergeCell ref="G91:H91"/>
    <mergeCell ref="G92:H92"/>
    <mergeCell ref="G93:H93"/>
    <mergeCell ref="G95:H95"/>
    <mergeCell ref="G97:H97"/>
    <mergeCell ref="E91:F91"/>
    <mergeCell ref="E92:F92"/>
    <mergeCell ref="E93:F93"/>
    <mergeCell ref="E95:F95"/>
    <mergeCell ref="E97:F97"/>
    <mergeCell ref="A94:D94"/>
    <mergeCell ref="A185:H185"/>
    <mergeCell ref="A202:H202"/>
    <mergeCell ref="E94:F94"/>
    <mergeCell ref="G94:H94"/>
    <mergeCell ref="A161:H161"/>
    <mergeCell ref="B142:H142"/>
    <mergeCell ref="A91:D91"/>
    <mergeCell ref="A92:D92"/>
    <mergeCell ref="E82:F82"/>
    <mergeCell ref="E83:F83"/>
    <mergeCell ref="A104:D104"/>
    <mergeCell ref="A105:D105"/>
    <mergeCell ref="G105:H105"/>
    <mergeCell ref="G84:H84"/>
    <mergeCell ref="G85:H85"/>
    <mergeCell ref="G86:H86"/>
    <mergeCell ref="G87:H87"/>
    <mergeCell ref="G88:H88"/>
    <mergeCell ref="E84:F84"/>
    <mergeCell ref="E85:F85"/>
    <mergeCell ref="A102:F102"/>
    <mergeCell ref="A103:F103"/>
    <mergeCell ref="G103:H103"/>
    <mergeCell ref="E87:F87"/>
    <mergeCell ref="E88:F88"/>
    <mergeCell ref="G98:H98"/>
    <mergeCell ref="A101:I101"/>
    <mergeCell ref="A87:D87"/>
    <mergeCell ref="A88:D88"/>
    <mergeCell ref="A89:D89"/>
    <mergeCell ref="A82:D82"/>
    <mergeCell ref="A83:D83"/>
    <mergeCell ref="A14:I14"/>
    <mergeCell ref="A16:I16"/>
    <mergeCell ref="A17:E17"/>
    <mergeCell ref="A7:I7"/>
    <mergeCell ref="A8:B8"/>
    <mergeCell ref="A9:B9"/>
    <mergeCell ref="A10:I10"/>
    <mergeCell ref="A28:D28"/>
    <mergeCell ref="E28:F28"/>
    <mergeCell ref="A26:D26"/>
    <mergeCell ref="E26:F26"/>
    <mergeCell ref="G26:H26"/>
    <mergeCell ref="A27:D27"/>
    <mergeCell ref="A31:I31"/>
    <mergeCell ref="A78:D78"/>
    <mergeCell ref="E78:F78"/>
    <mergeCell ref="G76:H76"/>
    <mergeCell ref="G77:H77"/>
    <mergeCell ref="G79:H79"/>
    <mergeCell ref="G81:H81"/>
    <mergeCell ref="E76:F76"/>
    <mergeCell ref="E77:F77"/>
    <mergeCell ref="E79:F79"/>
    <mergeCell ref="E81:F81"/>
    <mergeCell ref="G78:H78"/>
    <mergeCell ref="B59:H59"/>
    <mergeCell ref="B61:H61"/>
    <mergeCell ref="E43:F43"/>
    <mergeCell ref="G43:H43"/>
    <mergeCell ref="G38:H38"/>
    <mergeCell ref="B50:I50"/>
    <mergeCell ref="B52:I52"/>
    <mergeCell ref="B54:I54"/>
    <mergeCell ref="A39:D39"/>
    <mergeCell ref="A97:D97"/>
    <mergeCell ref="B149:H149"/>
    <mergeCell ref="B120:H120"/>
    <mergeCell ref="A98:D98"/>
    <mergeCell ref="E90:F90"/>
    <mergeCell ref="A90:D90"/>
    <mergeCell ref="B143:H143"/>
    <mergeCell ref="B144:H144"/>
    <mergeCell ref="A107:I107"/>
    <mergeCell ref="E98:F98"/>
    <mergeCell ref="E139:F139"/>
    <mergeCell ref="A146:H146"/>
    <mergeCell ref="A5:H5"/>
    <mergeCell ref="A2:I2"/>
    <mergeCell ref="A3:I3"/>
    <mergeCell ref="A4:I4"/>
    <mergeCell ref="A6:I6"/>
    <mergeCell ref="A74:D74"/>
    <mergeCell ref="A75:D75"/>
    <mergeCell ref="E72:F72"/>
    <mergeCell ref="E73:F73"/>
    <mergeCell ref="E74:F74"/>
    <mergeCell ref="E75:F75"/>
    <mergeCell ref="A66:I66"/>
    <mergeCell ref="B60:H60"/>
    <mergeCell ref="A70:I70"/>
    <mergeCell ref="D8:E8"/>
    <mergeCell ref="D9:E9"/>
    <mergeCell ref="A12:I12"/>
    <mergeCell ref="B33:I33"/>
    <mergeCell ref="E35:F35"/>
    <mergeCell ref="G35:H35"/>
    <mergeCell ref="A35:D35"/>
    <mergeCell ref="A37:D37"/>
    <mergeCell ref="E37:F37"/>
    <mergeCell ref="G37:H37"/>
    <mergeCell ref="E39:F39"/>
    <mergeCell ref="G39:H39"/>
    <mergeCell ref="A40:D40"/>
    <mergeCell ref="E40:F40"/>
    <mergeCell ref="G40:H40"/>
    <mergeCell ref="A41:D41"/>
    <mergeCell ref="E41:F41"/>
    <mergeCell ref="G41:H41"/>
    <mergeCell ref="G42:H42"/>
    <mergeCell ref="E42:F42"/>
    <mergeCell ref="A38:D38"/>
    <mergeCell ref="A42:D42"/>
    <mergeCell ref="A18:E18"/>
    <mergeCell ref="F17:G17"/>
    <mergeCell ref="F18:G18"/>
    <mergeCell ref="A20:I20"/>
    <mergeCell ref="G22:H22"/>
    <mergeCell ref="E22:F22"/>
    <mergeCell ref="A22:D22"/>
    <mergeCell ref="A29:D29"/>
    <mergeCell ref="E29:F29"/>
    <mergeCell ref="G29:H29"/>
    <mergeCell ref="G28:H28"/>
    <mergeCell ref="A23:D23"/>
    <mergeCell ref="E23:F23"/>
    <mergeCell ref="G23:H23"/>
    <mergeCell ref="A24:D24"/>
    <mergeCell ref="E24:F24"/>
    <mergeCell ref="G24:H24"/>
    <mergeCell ref="A25:D25"/>
    <mergeCell ref="E25:F25"/>
    <mergeCell ref="G25:H25"/>
    <mergeCell ref="E27:F27"/>
    <mergeCell ref="G27:H27"/>
    <mergeCell ref="A96:D96"/>
    <mergeCell ref="E96:F96"/>
    <mergeCell ref="G96:H96"/>
    <mergeCell ref="B46:I46"/>
    <mergeCell ref="B48:I48"/>
    <mergeCell ref="B56:I56"/>
    <mergeCell ref="B62:H62"/>
    <mergeCell ref="A67:G67"/>
    <mergeCell ref="A68:G68"/>
    <mergeCell ref="H67:I67"/>
    <mergeCell ref="H68:I68"/>
    <mergeCell ref="B57:H57"/>
    <mergeCell ref="B58:H58"/>
    <mergeCell ref="G74:H74"/>
    <mergeCell ref="G75:H75"/>
    <mergeCell ref="A85:D85"/>
    <mergeCell ref="A86:D86"/>
    <mergeCell ref="G82:H82"/>
    <mergeCell ref="G83:H83"/>
    <mergeCell ref="E86:F86"/>
    <mergeCell ref="E89:F89"/>
    <mergeCell ref="A93:D93"/>
    <mergeCell ref="A95:D95"/>
    <mergeCell ref="A84:D84"/>
    <mergeCell ref="A36:D36"/>
    <mergeCell ref="E36:F36"/>
    <mergeCell ref="G36:H36"/>
    <mergeCell ref="A73:D73"/>
    <mergeCell ref="E38:F38"/>
    <mergeCell ref="B222:H222"/>
    <mergeCell ref="A115:H115"/>
    <mergeCell ref="E116:F116"/>
    <mergeCell ref="A80:D80"/>
    <mergeCell ref="E80:F80"/>
    <mergeCell ref="G80:H80"/>
    <mergeCell ref="A122:H122"/>
    <mergeCell ref="E123:F123"/>
    <mergeCell ref="A220:H220"/>
    <mergeCell ref="E221:F221"/>
    <mergeCell ref="G102:H102"/>
    <mergeCell ref="A76:D76"/>
    <mergeCell ref="A77:D77"/>
    <mergeCell ref="A79:D79"/>
    <mergeCell ref="A81:D81"/>
    <mergeCell ref="G72:H72"/>
    <mergeCell ref="G73:H73"/>
    <mergeCell ref="A72:D72"/>
    <mergeCell ref="A43:D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 differentFirst="1"/>
  <rowBreaks count="6" manualBreakCount="6">
    <brk id="30" max="8" man="1"/>
    <brk id="69" max="8" man="1"/>
    <brk id="90" max="8" man="1"/>
    <brk id="124" max="8" man="1"/>
    <brk id="176" max="8" man="1"/>
    <brk id="20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OSIR-MC-01</dc:creator>
  <cp:lastModifiedBy>Kapuścińska Anna</cp:lastModifiedBy>
  <cp:lastPrinted>2025-02-19T08:07:52Z</cp:lastPrinted>
  <dcterms:created xsi:type="dcterms:W3CDTF">2017-07-11T07:22:29Z</dcterms:created>
  <dcterms:modified xsi:type="dcterms:W3CDTF">2025-02-19T08:10:06Z</dcterms:modified>
</cp:coreProperties>
</file>